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hukushi\Documents\山下\給付金\R7事業所\"/>
    </mc:Choice>
  </mc:AlternateContent>
  <xr:revisionPtr revIDLastSave="0" documentId="13_ncr:1_{A3638EF3-4EF7-4094-BC80-315322279C03}" xr6:coauthVersionLast="47" xr6:coauthVersionMax="47" xr10:uidLastSave="{00000000-0000-0000-0000-000000000000}"/>
  <bookViews>
    <workbookView xWindow="-120" yWindow="-120" windowWidth="20730" windowHeight="11040" tabRatio="688" xr2:uid="{00000000-000D-0000-FFFF-FFFF00000000}"/>
  </bookViews>
  <sheets>
    <sheet name="（はじめにお読みください）本申請書の使い方" sheetId="25" r:id="rId1"/>
    <sheet name="総括表" sheetId="20" r:id="rId2"/>
    <sheet name="申請額一覧" sheetId="24" r:id="rId3"/>
    <sheet name="個票1" sheetId="19" r:id="rId4"/>
    <sheet name="個票2" sheetId="35" r:id="rId5"/>
    <sheet name="誓約書" sheetId="28" r:id="rId6"/>
    <sheet name="請求書" sheetId="26" r:id="rId7"/>
  </sheets>
  <definedNames>
    <definedName name="_xlnm.Print_Area" localSheetId="3">個票1!$A$1:$AV$43</definedName>
    <definedName name="_xlnm.Print_Area" localSheetId="4">個票2!$A$1:$AV$43</definedName>
    <definedName name="_xlnm.Print_Area" localSheetId="2">申請額一覧!$A$1:$O$13</definedName>
    <definedName name="_xlnm.Print_Area" localSheetId="6">請求書!$A$1:$S$42</definedName>
    <definedName name="_xlnm.Print_Area" localSheetId="1">総括表!$A$1:$AC$44</definedName>
    <definedName name="_xlnm.Print_Titles" localSheetId="2">申請額一覧!$3:$3</definedName>
    <definedName name="_xlnm.Print_Titles" localSheetId="1">総括表!$21:$21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9" i="35" l="1"/>
  <c r="AK37" i="35"/>
  <c r="AI37" i="35"/>
  <c r="AH37" i="35"/>
  <c r="AF37" i="35"/>
  <c r="AD37" i="35"/>
  <c r="AA37" i="35"/>
  <c r="Z37" i="35"/>
  <c r="Y37" i="35"/>
  <c r="X37" i="35"/>
  <c r="U37" i="35"/>
  <c r="R37" i="35"/>
  <c r="P37" i="35"/>
  <c r="O37" i="35"/>
  <c r="M37" i="35"/>
  <c r="K37" i="35"/>
  <c r="H37" i="35"/>
  <c r="G37" i="35"/>
  <c r="F37" i="35"/>
  <c r="E37" i="35"/>
  <c r="B37" i="35"/>
  <c r="AK36" i="35"/>
  <c r="AI36" i="35"/>
  <c r="AH36" i="35"/>
  <c r="AF36" i="35"/>
  <c r="AD36" i="35"/>
  <c r="AA36" i="35"/>
  <c r="Z36" i="35"/>
  <c r="Y36" i="35"/>
  <c r="X36" i="35"/>
  <c r="U36" i="35"/>
  <c r="R36" i="35"/>
  <c r="P36" i="35"/>
  <c r="O36" i="35"/>
  <c r="M36" i="35"/>
  <c r="K36" i="35"/>
  <c r="H36" i="35"/>
  <c r="G36" i="35"/>
  <c r="F36" i="35"/>
  <c r="E36" i="35"/>
  <c r="B36" i="35"/>
  <c r="AK35" i="35"/>
  <c r="AI35" i="35"/>
  <c r="AH35" i="35"/>
  <c r="AF35" i="35"/>
  <c r="AD35" i="35"/>
  <c r="AA35" i="35"/>
  <c r="Z35" i="35"/>
  <c r="Y35" i="35"/>
  <c r="X35" i="35"/>
  <c r="U35" i="35"/>
  <c r="R35" i="35"/>
  <c r="P35" i="35"/>
  <c r="O35" i="35"/>
  <c r="M35" i="35"/>
  <c r="K35" i="35"/>
  <c r="H35" i="35"/>
  <c r="G35" i="35"/>
  <c r="F35" i="35"/>
  <c r="E35" i="35"/>
  <c r="B35" i="35"/>
  <c r="AK34" i="35"/>
  <c r="AI34" i="35"/>
  <c r="AH34" i="35"/>
  <c r="AH33" i="35" s="1"/>
  <c r="AF34" i="35"/>
  <c r="AF33" i="35" s="1"/>
  <c r="AD34" i="35"/>
  <c r="AA34" i="35"/>
  <c r="Z34" i="35"/>
  <c r="Y34" i="35"/>
  <c r="X34" i="35"/>
  <c r="U34" i="35"/>
  <c r="R34" i="35"/>
  <c r="R33" i="35" s="1"/>
  <c r="P34" i="35"/>
  <c r="P33" i="35" s="1"/>
  <c r="O34" i="35"/>
  <c r="M34" i="35"/>
  <c r="K34" i="35"/>
  <c r="H34" i="35"/>
  <c r="G34" i="35"/>
  <c r="F34" i="35"/>
  <c r="E34" i="35"/>
  <c r="E33" i="35" s="1"/>
  <c r="B34" i="35"/>
  <c r="B33" i="35" s="1"/>
  <c r="AQ5" i="35" s="1"/>
  <c r="AK33" i="35"/>
  <c r="AI33" i="35"/>
  <c r="AD33" i="35"/>
  <c r="AA33" i="35"/>
  <c r="Z33" i="35"/>
  <c r="Y33" i="35"/>
  <c r="X33" i="35"/>
  <c r="U33" i="35"/>
  <c r="O33" i="35"/>
  <c r="M33" i="35"/>
  <c r="K33" i="35"/>
  <c r="H33" i="35"/>
  <c r="G33" i="35"/>
  <c r="F33" i="35"/>
  <c r="D17" i="35"/>
  <c r="K16" i="35"/>
  <c r="F16" i="35"/>
  <c r="D16" i="35"/>
  <c r="AF16" i="35" s="1"/>
  <c r="F15" i="35"/>
  <c r="D15" i="35"/>
  <c r="Z15" i="35" s="1"/>
  <c r="F14" i="35"/>
  <c r="D14" i="35"/>
  <c r="K14" i="35" s="1"/>
  <c r="B5" i="24"/>
  <c r="B6" i="24"/>
  <c r="B7" i="24"/>
  <c r="B8" i="24"/>
  <c r="B9" i="24"/>
  <c r="B10" i="24"/>
  <c r="B11" i="24"/>
  <c r="B12" i="24"/>
  <c r="B13" i="24"/>
  <c r="B4" i="24"/>
  <c r="F16" i="19"/>
  <c r="F15" i="19"/>
  <c r="F14" i="19"/>
  <c r="D17" i="19"/>
  <c r="D16" i="19"/>
  <c r="D15" i="19"/>
  <c r="D14" i="19"/>
  <c r="Q14" i="19" s="1"/>
  <c r="N16" i="35" l="1"/>
  <c r="AI16" i="35" s="1"/>
  <c r="Q16" i="35"/>
  <c r="T16" i="35"/>
  <c r="W16" i="35"/>
  <c r="Z16" i="35"/>
  <c r="AC16" i="35"/>
  <c r="H16" i="35"/>
  <c r="Z17" i="35"/>
  <c r="H17" i="35"/>
  <c r="K17" i="35"/>
  <c r="N17" i="35"/>
  <c r="Q17" i="35"/>
  <c r="AF17" i="35"/>
  <c r="T17" i="35"/>
  <c r="W17" i="35"/>
  <c r="AC17" i="35"/>
  <c r="H15" i="35"/>
  <c r="AC15" i="35"/>
  <c r="AF15" i="35"/>
  <c r="N14" i="35"/>
  <c r="Q14" i="35"/>
  <c r="T14" i="35"/>
  <c r="W14" i="35"/>
  <c r="K15" i="35"/>
  <c r="N15" i="35"/>
  <c r="Z14" i="35"/>
  <c r="AC14" i="35"/>
  <c r="H14" i="35"/>
  <c r="AF14" i="35"/>
  <c r="T15" i="35"/>
  <c r="Q15" i="35"/>
  <c r="W15" i="35"/>
  <c r="H14" i="19"/>
  <c r="Z14" i="19"/>
  <c r="W14" i="19"/>
  <c r="T14" i="19"/>
  <c r="N14" i="19"/>
  <c r="K14" i="19"/>
  <c r="AF14" i="19"/>
  <c r="AC14" i="19"/>
  <c r="Z18" i="35" l="1"/>
  <c r="T18" i="35"/>
  <c r="AI17" i="35"/>
  <c r="AF18" i="35"/>
  <c r="AC18" i="35"/>
  <c r="AI15" i="35"/>
  <c r="Q18" i="35"/>
  <c r="N18" i="35"/>
  <c r="W18" i="35"/>
  <c r="AI14" i="35"/>
  <c r="H18" i="35"/>
  <c r="K18" i="35"/>
  <c r="AK37" i="19"/>
  <c r="AI37" i="19"/>
  <c r="AH37" i="19"/>
  <c r="AF37" i="19"/>
  <c r="AD37" i="19"/>
  <c r="AA37" i="19"/>
  <c r="Z37" i="19"/>
  <c r="Y37" i="19"/>
  <c r="X37" i="19"/>
  <c r="U37" i="19"/>
  <c r="R37" i="19"/>
  <c r="P37" i="19"/>
  <c r="O37" i="19"/>
  <c r="M37" i="19"/>
  <c r="K37" i="19"/>
  <c r="H37" i="19"/>
  <c r="G37" i="19"/>
  <c r="F37" i="19"/>
  <c r="E37" i="19"/>
  <c r="B37" i="19"/>
  <c r="AK36" i="19"/>
  <c r="AI36" i="19"/>
  <c r="AH36" i="19"/>
  <c r="AF36" i="19"/>
  <c r="AD36" i="19"/>
  <c r="AA36" i="19"/>
  <c r="Z36" i="19"/>
  <c r="Y36" i="19"/>
  <c r="X36" i="19"/>
  <c r="U36" i="19"/>
  <c r="R36" i="19"/>
  <c r="P36" i="19"/>
  <c r="O36" i="19"/>
  <c r="M36" i="19"/>
  <c r="K36" i="19"/>
  <c r="H36" i="19"/>
  <c r="G36" i="19"/>
  <c r="F36" i="19"/>
  <c r="E36" i="19"/>
  <c r="B36" i="19"/>
  <c r="AK35" i="19"/>
  <c r="AI35" i="19"/>
  <c r="AI33" i="19" s="1"/>
  <c r="AH35" i="19"/>
  <c r="AF35" i="19"/>
  <c r="AD35" i="19"/>
  <c r="AA35" i="19"/>
  <c r="Z35" i="19"/>
  <c r="Y35" i="19"/>
  <c r="Y33" i="19" s="1"/>
  <c r="X35" i="19"/>
  <c r="X33" i="19" s="1"/>
  <c r="U35" i="19"/>
  <c r="U33" i="19" s="1"/>
  <c r="R35" i="19"/>
  <c r="P35" i="19"/>
  <c r="O35" i="19"/>
  <c r="M35" i="19"/>
  <c r="K35" i="19"/>
  <c r="H35" i="19"/>
  <c r="G35" i="19"/>
  <c r="F35" i="19"/>
  <c r="E35" i="19"/>
  <c r="B35" i="19"/>
  <c r="AK34" i="19"/>
  <c r="AI34" i="19"/>
  <c r="AH34" i="19"/>
  <c r="AF34" i="19"/>
  <c r="AF33" i="19" s="1"/>
  <c r="AD34" i="19"/>
  <c r="AD33" i="19" s="1"/>
  <c r="AA34" i="19"/>
  <c r="AA33" i="19" s="1"/>
  <c r="Z34" i="19"/>
  <c r="Z33" i="19" s="1"/>
  <c r="Y34" i="19"/>
  <c r="X34" i="19"/>
  <c r="U34" i="19"/>
  <c r="R34" i="19"/>
  <c r="P34" i="19"/>
  <c r="P33" i="19" s="1"/>
  <c r="O34" i="19"/>
  <c r="O33" i="19" s="1"/>
  <c r="M34" i="19"/>
  <c r="M33" i="19" s="1"/>
  <c r="K34" i="19"/>
  <c r="K33" i="19" s="1"/>
  <c r="H34" i="19"/>
  <c r="G34" i="19"/>
  <c r="F34" i="19"/>
  <c r="E34" i="19"/>
  <c r="B34" i="19"/>
  <c r="B33" i="19" s="1"/>
  <c r="AH33" i="19"/>
  <c r="AI18" i="35" l="1"/>
  <c r="AH11" i="35" s="1"/>
  <c r="R33" i="19"/>
  <c r="F33" i="19"/>
  <c r="AK33" i="19"/>
  <c r="G33" i="19"/>
  <c r="AC15" i="19"/>
  <c r="Q15" i="19"/>
  <c r="T15" i="19"/>
  <c r="W15" i="19"/>
  <c r="H15" i="19"/>
  <c r="Z15" i="19"/>
  <c r="AF15" i="19"/>
  <c r="K15" i="19"/>
  <c r="N15" i="19"/>
  <c r="K16" i="19"/>
  <c r="N16" i="19"/>
  <c r="Q16" i="19"/>
  <c r="H16" i="19"/>
  <c r="T16" i="19"/>
  <c r="W16" i="19"/>
  <c r="Z16" i="19"/>
  <c r="AC16" i="19"/>
  <c r="AF16" i="19"/>
  <c r="E33" i="19"/>
  <c r="AQ5" i="19" s="1"/>
  <c r="AC17" i="19" s="1"/>
  <c r="H33" i="19"/>
  <c r="W17" i="19" l="1"/>
  <c r="W18" i="19" s="1"/>
  <c r="T17" i="19"/>
  <c r="T18" i="19" s="1"/>
  <c r="Q17" i="19"/>
  <c r="Q18" i="19" s="1"/>
  <c r="Z17" i="19"/>
  <c r="Z18" i="19" s="1"/>
  <c r="H17" i="19"/>
  <c r="H18" i="19" s="1"/>
  <c r="N17" i="19"/>
  <c r="N18" i="19" s="1"/>
  <c r="AF17" i="19"/>
  <c r="AF18" i="19" s="1"/>
  <c r="K17" i="19"/>
  <c r="AI16" i="19"/>
  <c r="AI15" i="19"/>
  <c r="AI14" i="19"/>
  <c r="AC18" i="19"/>
  <c r="AI17" i="19" l="1"/>
  <c r="K18" i="19"/>
  <c r="AI18" i="19" s="1"/>
  <c r="AX39" i="19"/>
  <c r="Z44" i="20"/>
  <c r="AH11" i="19" l="1"/>
  <c r="N21" i="26" l="1"/>
  <c r="J21" i="26"/>
  <c r="J20" i="26"/>
  <c r="J19" i="26"/>
  <c r="P7" i="24"/>
  <c r="P13" i="24"/>
  <c r="P5" i="24"/>
  <c r="P11" i="24"/>
  <c r="P8" i="24"/>
  <c r="P6" i="24"/>
  <c r="P4" i="24"/>
  <c r="P12" i="24"/>
  <c r="P9" i="24"/>
  <c r="P10" i="24"/>
  <c r="N9" i="24" l="1"/>
  <c r="F9" i="24"/>
  <c r="M9" i="24"/>
  <c r="E9" i="24"/>
  <c r="L9" i="24"/>
  <c r="D9" i="24"/>
  <c r="K9" i="24"/>
  <c r="C9" i="24"/>
  <c r="J9" i="24"/>
  <c r="I9" i="24"/>
  <c r="G9" i="24"/>
  <c r="H9" i="24"/>
  <c r="J8" i="24"/>
  <c r="I8" i="24"/>
  <c r="H8" i="24"/>
  <c r="F8" i="24"/>
  <c r="G8" i="24"/>
  <c r="N8" i="24"/>
  <c r="M8" i="24"/>
  <c r="E8" i="24"/>
  <c r="L8" i="24"/>
  <c r="D8" i="24"/>
  <c r="K8" i="24"/>
  <c r="C8" i="24"/>
  <c r="J12" i="24"/>
  <c r="I12" i="24"/>
  <c r="H12" i="24"/>
  <c r="G12" i="24"/>
  <c r="F12" i="24"/>
  <c r="N12" i="24"/>
  <c r="M12" i="24"/>
  <c r="E12" i="24"/>
  <c r="K12" i="24"/>
  <c r="C12" i="24"/>
  <c r="L12" i="24"/>
  <c r="D12" i="24"/>
  <c r="N13" i="24"/>
  <c r="F13" i="24"/>
  <c r="M13" i="24"/>
  <c r="E13" i="24"/>
  <c r="L13" i="24"/>
  <c r="D13" i="24"/>
  <c r="K13" i="24"/>
  <c r="C13" i="24"/>
  <c r="J13" i="24"/>
  <c r="I13" i="24"/>
  <c r="H13" i="24"/>
  <c r="G13" i="24"/>
  <c r="N7" i="24"/>
  <c r="F7" i="24"/>
  <c r="M7" i="24"/>
  <c r="E7" i="24"/>
  <c r="J7" i="24"/>
  <c r="L7" i="24"/>
  <c r="D7" i="24"/>
  <c r="K7" i="24"/>
  <c r="C7" i="24"/>
  <c r="I7" i="24"/>
  <c r="G7" i="24"/>
  <c r="H7" i="24"/>
  <c r="N11" i="24"/>
  <c r="F11" i="24"/>
  <c r="M11" i="24"/>
  <c r="E11" i="24"/>
  <c r="L11" i="24"/>
  <c r="D11" i="24"/>
  <c r="J11" i="24"/>
  <c r="K11" i="24"/>
  <c r="C11" i="24"/>
  <c r="I11" i="24"/>
  <c r="H11" i="24"/>
  <c r="G11" i="24"/>
  <c r="J10" i="24"/>
  <c r="I10" i="24"/>
  <c r="F10" i="24"/>
  <c r="H10" i="24"/>
  <c r="G10" i="24"/>
  <c r="N10" i="24"/>
  <c r="M10" i="24"/>
  <c r="E10" i="24"/>
  <c r="K10" i="24"/>
  <c r="L10" i="24"/>
  <c r="D10" i="24"/>
  <c r="C10" i="24"/>
  <c r="G6" i="24"/>
  <c r="K6" i="24"/>
  <c r="F6" i="24"/>
  <c r="N6" i="24"/>
  <c r="M6" i="24"/>
  <c r="E6" i="24"/>
  <c r="J6" i="24"/>
  <c r="C6" i="24"/>
  <c r="I6" i="24"/>
  <c r="L6" i="24"/>
  <c r="D6" i="24"/>
  <c r="I4" i="24"/>
  <c r="L4" i="24"/>
  <c r="M4" i="24"/>
  <c r="E4" i="24"/>
  <c r="C4" i="24"/>
  <c r="F4" i="24"/>
  <c r="J4" i="24"/>
  <c r="G4" i="24"/>
  <c r="N4" i="24"/>
  <c r="K4" i="24"/>
  <c r="D4" i="24"/>
  <c r="G5" i="24"/>
  <c r="N5" i="24"/>
  <c r="D5" i="24"/>
  <c r="L5" i="24"/>
  <c r="K5" i="24"/>
  <c r="I5" i="24"/>
  <c r="M5" i="24"/>
  <c r="C5" i="24"/>
  <c r="J5" i="24"/>
  <c r="E5" i="24"/>
  <c r="F5" i="24"/>
  <c r="H4" i="24" l="1"/>
  <c r="X42" i="20"/>
  <c r="T42" i="20"/>
  <c r="X40" i="20"/>
  <c r="T40" i="20"/>
  <c r="H6" i="24"/>
  <c r="T22" i="20"/>
  <c r="X23" i="20"/>
  <c r="X36" i="20"/>
  <c r="X37" i="20"/>
  <c r="T41" i="20"/>
  <c r="X29" i="20"/>
  <c r="T28" i="20"/>
  <c r="X39" i="20"/>
  <c r="T36" i="20"/>
  <c r="T37" i="20"/>
  <c r="X31" i="20"/>
  <c r="X27" i="20"/>
  <c r="X38" i="20"/>
  <c r="T39" i="20"/>
  <c r="T32" i="20"/>
  <c r="T31" i="20"/>
  <c r="X22" i="20"/>
  <c r="X34" i="20"/>
  <c r="T38" i="20"/>
  <c r="X24" i="20"/>
  <c r="T27" i="20"/>
  <c r="X26" i="20"/>
  <c r="X43" i="20"/>
  <c r="T34" i="20"/>
  <c r="X25" i="20"/>
  <c r="T24" i="20"/>
  <c r="T26" i="20"/>
  <c r="X33" i="20"/>
  <c r="T35" i="20"/>
  <c r="X30" i="20"/>
  <c r="X28" i="20"/>
  <c r="X35" i="20"/>
  <c r="T43" i="20"/>
  <c r="T25" i="20"/>
  <c r="X32" i="20"/>
  <c r="T23" i="20"/>
  <c r="X41" i="20"/>
  <c r="T33" i="20"/>
  <c r="T30" i="20"/>
  <c r="T29" i="20"/>
  <c r="H5" i="24"/>
  <c r="T44" i="20" l="1"/>
  <c r="X44" i="20"/>
  <c r="H8"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Administrator</author>
  </authors>
  <commentList>
    <comment ref="E6" authorId="0" shapeId="0" xr:uid="{00000000-0006-0000-0100-000001000000}">
      <text>
        <r>
          <rPr>
            <b/>
            <sz val="16"/>
            <color indexed="10"/>
            <rFont val="ＭＳ Ｐゴシック"/>
            <family val="3"/>
            <charset val="128"/>
          </rPr>
          <t>黄色のセルのみ入力してください。</t>
        </r>
      </text>
    </comment>
    <comment ref="E11" authorId="0" shapeId="0" xr:uid="{00000000-0006-0000-0100-000002000000}">
      <text>
        <r>
          <rPr>
            <b/>
            <sz val="12"/>
            <color indexed="10"/>
            <rFont val="ＭＳ Ｐゴシック"/>
            <family val="3"/>
            <charset val="128"/>
          </rPr>
          <t>フリガナは必ず入力してください。</t>
        </r>
      </text>
    </comment>
    <comment ref="E12" authorId="0" shapeId="0" xr:uid="{00000000-0006-0000-0100-00000300000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xr:uid="{00000000-0006-0000-0100-000004000000}">
      <text>
        <r>
          <rPr>
            <b/>
            <sz val="12"/>
            <color indexed="10"/>
            <rFont val="ＭＳ Ｐゴシック"/>
            <family val="3"/>
            <charset val="128"/>
          </rPr>
          <t>・法人の所在地を入力してください。</t>
        </r>
      </text>
    </comment>
    <comment ref="X21" authorId="1" shapeId="0" xr:uid="{0F05B3C3-E998-4AC9-96B0-FE836A763642}">
      <text>
        <r>
          <rPr>
            <b/>
            <u/>
            <sz val="14"/>
            <color indexed="81"/>
            <rFont val="ＭＳ Ｐゴシック"/>
            <family val="3"/>
            <charset val="128"/>
          </rPr>
          <t>１～11の事業所は、「介護サービス事業所」</t>
        </r>
        <r>
          <rPr>
            <b/>
            <sz val="14"/>
            <color indexed="81"/>
            <rFont val="ＭＳ Ｐゴシック"/>
            <family val="3"/>
            <charset val="128"/>
          </rPr>
          <t xml:space="preserve">
</t>
        </r>
        <r>
          <rPr>
            <b/>
            <u/>
            <sz val="14"/>
            <color indexed="81"/>
            <rFont val="ＭＳ Ｐゴシック"/>
            <family val="3"/>
            <charset val="128"/>
          </rPr>
          <t>１2～22の事業所は、「障害福祉サービス事業所」</t>
        </r>
      </text>
    </comment>
    <comment ref="AB23" authorId="1" shapeId="0" xr:uid="{56774B69-0D5B-4790-AAE7-C19E70DC8796}">
      <text>
        <r>
          <rPr>
            <b/>
            <sz val="11"/>
            <color indexed="81"/>
            <rFont val="ＭＳ Ｐゴシック"/>
            <family val="3"/>
            <charset val="128"/>
          </rPr>
          <t>訪問看護は、医療機関のみなし指定事業所等は除く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老健局振興課 予算係(shinkou-yosan)</author>
  </authors>
  <commentList>
    <comment ref="D2" authorId="0" shapeId="0" xr:uid="{00000000-0006-0000-0200-000001000000}">
      <text>
        <r>
          <rPr>
            <b/>
            <sz val="18"/>
            <color indexed="10"/>
            <rFont val="ＭＳ Ｐゴシック"/>
            <family val="3"/>
            <charset val="128"/>
          </rPr>
          <t>※このシートは自動入力のため入力不要です。</t>
        </r>
      </text>
    </comment>
    <comment ref="P4" authorId="1" shapeId="0" xr:uid="{00000000-0006-0000-0200-000002000000}">
      <text>
        <r>
          <rPr>
            <b/>
            <sz val="12"/>
            <color indexed="10"/>
            <rFont val="ＭＳ Ｐゴシック"/>
            <family val="3"/>
            <charset val="128"/>
          </rPr>
          <t>こちらのセルに、
「申請可」
と表示されれば、左側の各項目に個票記載事項が転記されます。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Administrator</author>
    <author>老健局振興課 予算係(shinkou-yosan)</author>
  </authors>
  <commentList>
    <comment ref="F2" authorId="0" shapeId="0" xr:uid="{00000000-0006-0000-0300-000001000000}">
      <text>
        <r>
          <rPr>
            <b/>
            <sz val="14"/>
            <color indexed="10"/>
            <rFont val="ＭＳ Ｐゴシック"/>
            <family val="3"/>
            <charset val="128"/>
          </rPr>
          <t>黄色のセルのみ入力（選択）してください。</t>
        </r>
        <r>
          <rPr>
            <sz val="9"/>
            <color indexed="81"/>
            <rFont val="MS P ゴシック"/>
            <family val="2"/>
          </rPr>
          <t xml:space="preserve">
</t>
        </r>
      </text>
    </comment>
    <comment ref="AM4" authorId="1" shapeId="0" xr:uid="{C12524C0-92F9-4E23-B9DD-FC6062CF673D}">
      <text>
        <r>
          <rPr>
            <b/>
            <sz val="12"/>
            <color indexed="81"/>
            <rFont val="ＭＳ Ｐゴシック"/>
            <family val="3"/>
            <charset val="128"/>
          </rPr>
          <t>介護保険事業所番号がない軽費老人ホームは入力不要です。</t>
        </r>
      </text>
    </comment>
    <comment ref="AH5" authorId="2" shapeId="0" xr:uid="{00000000-0006-0000-0300-000003000000}">
      <text>
        <r>
          <rPr>
            <b/>
            <sz val="12"/>
            <color indexed="8"/>
            <rFont val="ＭＳ Ｐゴシック"/>
            <family val="3"/>
            <charset val="128"/>
          </rPr>
          <t>定員は</t>
        </r>
        <r>
          <rPr>
            <b/>
            <sz val="12"/>
            <color indexed="10"/>
            <rFont val="ＭＳ Ｐゴシック"/>
            <family val="3"/>
            <charset val="128"/>
          </rPr>
          <t>令和７年４月１日時点における定員数</t>
        </r>
        <r>
          <rPr>
            <b/>
            <sz val="12"/>
            <color indexed="8"/>
            <rFont val="ＭＳ Ｐゴシック"/>
            <family val="3"/>
            <charset val="128"/>
          </rPr>
          <t>を記入してください。（4月１日時点で指定を受けていない場合は、指定日で記入してください。）
訪問系の介護サービス事業所は入力不要です。</t>
        </r>
        <r>
          <rPr>
            <b/>
            <sz val="12"/>
            <color indexed="10"/>
            <rFont val="ＭＳ Ｐゴシック"/>
            <family val="3"/>
            <charset val="128"/>
          </rPr>
          <t xml:space="preserve">
</t>
        </r>
      </text>
    </comment>
    <comment ref="AQ5" authorId="1" shapeId="0" xr:uid="{50020553-D2C2-4A49-A93B-BA17F5261412}">
      <text>
        <r>
          <rPr>
            <b/>
            <sz val="12"/>
            <color indexed="81"/>
            <rFont val="ＭＳ Ｐゴシック"/>
            <family val="3"/>
            <charset val="128"/>
          </rPr>
          <t>車両の所有台数は、車両のナンバー等を入力すると表示されます。</t>
        </r>
        <r>
          <rPr>
            <sz val="12"/>
            <color indexed="81"/>
            <rFont val="MS P ゴシック"/>
            <family val="2"/>
          </rPr>
          <t xml:space="preserve">
</t>
        </r>
      </text>
    </comment>
    <comment ref="AH11" authorId="1" shapeId="0" xr:uid="{346F35CB-CC3B-4394-A990-5DCEE9D9F98C}">
      <text>
        <r>
          <rPr>
            <b/>
            <sz val="12"/>
            <color indexed="10"/>
            <rFont val="ＭＳ Ｐゴシック"/>
            <family val="3"/>
            <charset val="128"/>
          </rPr>
          <t>1,000円未満切り捨てになります。</t>
        </r>
        <r>
          <rPr>
            <b/>
            <sz val="12"/>
            <color indexed="81"/>
            <rFont val="ＭＳ Ｐゴシック"/>
            <family val="3"/>
            <charset val="128"/>
          </rPr>
          <t xml:space="preserve">
申請額が</t>
        </r>
        <r>
          <rPr>
            <b/>
            <sz val="12"/>
            <color indexed="81"/>
            <rFont val="MS P ゴシック"/>
            <family val="2"/>
          </rPr>
          <t>1,000</t>
        </r>
        <r>
          <rPr>
            <b/>
            <sz val="12"/>
            <color indexed="81"/>
            <rFont val="ＭＳ Ｐゴシック"/>
            <family val="3"/>
            <charset val="128"/>
          </rPr>
          <t>円未満の場合は、申請できません。</t>
        </r>
      </text>
    </comment>
    <comment ref="A20" authorId="1" shapeId="0" xr:uid="{7C0026F7-0B71-4388-82A6-312BF89260A7}">
      <text>
        <r>
          <rPr>
            <b/>
            <sz val="12"/>
            <color indexed="81"/>
            <rFont val="ＭＳ Ｐゴシック"/>
            <family val="3"/>
            <charset val="128"/>
          </rPr>
          <t>複数の事業所で車両を共有している場合、最も使用時間が長い事業所においてのみ申請できます。（</t>
        </r>
        <r>
          <rPr>
            <b/>
            <sz val="12"/>
            <color indexed="10"/>
            <rFont val="ＭＳ Ｐゴシック"/>
            <family val="3"/>
            <charset val="128"/>
          </rPr>
          <t>同一車両で重複申請はできません。</t>
        </r>
        <r>
          <rPr>
            <b/>
            <sz val="12"/>
            <color indexed="81"/>
            <rFont val="ＭＳ Ｐゴシック"/>
            <family val="3"/>
            <charset val="128"/>
          </rPr>
          <t>）</t>
        </r>
      </text>
    </comment>
    <comment ref="A39" authorId="2" shapeId="0" xr:uid="{00000000-0006-0000-0300-000006000000}">
      <text>
        <r>
          <rPr>
            <b/>
            <sz val="12"/>
            <color indexed="10"/>
            <rFont val="ＭＳ Ｐゴシック"/>
            <family val="3"/>
            <charset val="128"/>
          </rPr>
          <t>全ての項目を確認し、該当するものに○</t>
        </r>
        <r>
          <rPr>
            <b/>
            <sz val="12"/>
            <color indexed="8"/>
            <rFont val="ＭＳ Ｐゴシック"/>
            <family val="3"/>
            <charset val="128"/>
          </rPr>
          <t>をつけてください。</t>
        </r>
      </text>
    </comment>
    <comment ref="AX39" authorId="2" shapeId="0" xr:uid="{00000000-0006-0000-0300-000007000000}">
      <text>
        <r>
          <rPr>
            <b/>
            <sz val="12"/>
            <color indexed="10"/>
            <rFont val="ＭＳ Ｐゴシック"/>
            <family val="3"/>
            <charset val="128"/>
          </rPr>
          <t>「NG」の場合は申請できません。</t>
        </r>
      </text>
    </comment>
    <comment ref="A40" authorId="1" shapeId="0" xr:uid="{C4FC3C80-7DEC-4B21-9172-0D30B55CEA2C}">
      <text>
        <r>
          <rPr>
            <b/>
            <sz val="12"/>
            <color indexed="81"/>
            <rFont val="ＭＳ Ｐゴシック"/>
            <family val="3"/>
            <charset val="128"/>
          </rPr>
          <t>一方のサービスのみを提供している事業所についても「〇」を選択してください。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mieken</author>
    <author>Administrator</author>
    <author>老健局振興課 予算係(shinkou-yosan)</author>
  </authors>
  <commentList>
    <comment ref="F2" authorId="0" shapeId="0" xr:uid="{116EB83C-3EC8-401D-8DFA-F0CCB1F16E85}">
      <text>
        <r>
          <rPr>
            <b/>
            <sz val="14"/>
            <color indexed="10"/>
            <rFont val="ＭＳ Ｐゴシック"/>
            <family val="3"/>
            <charset val="128"/>
          </rPr>
          <t>黄色のセルのみ入力（選択）してください。</t>
        </r>
        <r>
          <rPr>
            <sz val="9"/>
            <color indexed="81"/>
            <rFont val="MS P ゴシック"/>
            <family val="2"/>
          </rPr>
          <t xml:space="preserve">
</t>
        </r>
      </text>
    </comment>
    <comment ref="AM4" authorId="1" shapeId="0" xr:uid="{C737EF4B-1300-4DC9-9D74-1C9D9997AAFE}">
      <text>
        <r>
          <rPr>
            <b/>
            <sz val="12"/>
            <color indexed="81"/>
            <rFont val="ＭＳ Ｐゴシック"/>
            <family val="3"/>
            <charset val="128"/>
          </rPr>
          <t>介護保険事業所番号がない軽費老人ホームは入力不要です。</t>
        </r>
      </text>
    </comment>
    <comment ref="AH5" authorId="2" shapeId="0" xr:uid="{A5D362ED-7FF1-4806-B997-80A3B79E6A46}">
      <text>
        <r>
          <rPr>
            <b/>
            <sz val="12"/>
            <color indexed="8"/>
            <rFont val="ＭＳ Ｐゴシック"/>
            <family val="3"/>
            <charset val="128"/>
          </rPr>
          <t>定員は</t>
        </r>
        <r>
          <rPr>
            <b/>
            <sz val="12"/>
            <color indexed="10"/>
            <rFont val="ＭＳ Ｐゴシック"/>
            <family val="3"/>
            <charset val="128"/>
          </rPr>
          <t>令和７年４月１日時点における定員数</t>
        </r>
        <r>
          <rPr>
            <b/>
            <sz val="12"/>
            <color indexed="8"/>
            <rFont val="ＭＳ Ｐゴシック"/>
            <family val="3"/>
            <charset val="128"/>
          </rPr>
          <t>を記入してください。（4月１日時点で指定を受けていない場合は、指定日で記入してください。）
訪問系の介護サービス事業所は入力不要です。</t>
        </r>
        <r>
          <rPr>
            <b/>
            <sz val="12"/>
            <color indexed="10"/>
            <rFont val="ＭＳ Ｐゴシック"/>
            <family val="3"/>
            <charset val="128"/>
          </rPr>
          <t xml:space="preserve">
</t>
        </r>
      </text>
    </comment>
    <comment ref="AQ5" authorId="1" shapeId="0" xr:uid="{4C47BC07-52EC-4DD5-B162-C4A7D0BC3CB2}">
      <text>
        <r>
          <rPr>
            <b/>
            <sz val="12"/>
            <color indexed="81"/>
            <rFont val="ＭＳ Ｐゴシック"/>
            <family val="3"/>
            <charset val="128"/>
          </rPr>
          <t>車両の所有台数は、車両のナンバー等を入力すると表示されます。</t>
        </r>
        <r>
          <rPr>
            <sz val="12"/>
            <color indexed="81"/>
            <rFont val="MS P ゴシック"/>
            <family val="2"/>
          </rPr>
          <t xml:space="preserve">
</t>
        </r>
      </text>
    </comment>
    <comment ref="AH11" authorId="1" shapeId="0" xr:uid="{BBB68E0C-0472-4432-87DA-C6B0930D4F38}">
      <text>
        <r>
          <rPr>
            <b/>
            <sz val="12"/>
            <color indexed="10"/>
            <rFont val="ＭＳ Ｐゴシック"/>
            <family val="3"/>
            <charset val="128"/>
          </rPr>
          <t>1,000円未満切り捨てになります。</t>
        </r>
        <r>
          <rPr>
            <b/>
            <sz val="12"/>
            <color indexed="81"/>
            <rFont val="ＭＳ Ｐゴシック"/>
            <family val="3"/>
            <charset val="128"/>
          </rPr>
          <t xml:space="preserve">
申請額が</t>
        </r>
        <r>
          <rPr>
            <b/>
            <sz val="12"/>
            <color indexed="81"/>
            <rFont val="MS P ゴシック"/>
            <family val="2"/>
          </rPr>
          <t>1,000</t>
        </r>
        <r>
          <rPr>
            <b/>
            <sz val="12"/>
            <color indexed="81"/>
            <rFont val="ＭＳ Ｐゴシック"/>
            <family val="3"/>
            <charset val="128"/>
          </rPr>
          <t>円未満の場合は、申請できません。</t>
        </r>
      </text>
    </comment>
    <comment ref="A20" authorId="1" shapeId="0" xr:uid="{498598AF-60ED-41E7-B67F-9B5176E036D0}">
      <text>
        <r>
          <rPr>
            <b/>
            <sz val="12"/>
            <color indexed="81"/>
            <rFont val="ＭＳ Ｐゴシック"/>
            <family val="3"/>
            <charset val="128"/>
          </rPr>
          <t>複数の事業所で車両を共有している場合、最も使用時間が長い事業所においてのみ申請できます。（</t>
        </r>
        <r>
          <rPr>
            <b/>
            <sz val="12"/>
            <color indexed="10"/>
            <rFont val="ＭＳ Ｐゴシック"/>
            <family val="3"/>
            <charset val="128"/>
          </rPr>
          <t>同一車両で重複申請はできません。</t>
        </r>
        <r>
          <rPr>
            <b/>
            <sz val="12"/>
            <color indexed="81"/>
            <rFont val="ＭＳ Ｐゴシック"/>
            <family val="3"/>
            <charset val="128"/>
          </rPr>
          <t>）</t>
        </r>
      </text>
    </comment>
    <comment ref="A39" authorId="2" shapeId="0" xr:uid="{33E87016-93B0-4BCD-80A6-327D584262FE}">
      <text>
        <r>
          <rPr>
            <b/>
            <sz val="12"/>
            <color indexed="10"/>
            <rFont val="ＭＳ Ｐゴシック"/>
            <family val="3"/>
            <charset val="128"/>
          </rPr>
          <t>全ての項目を確認し、該当するものに○</t>
        </r>
        <r>
          <rPr>
            <b/>
            <sz val="12"/>
            <color indexed="8"/>
            <rFont val="ＭＳ Ｐゴシック"/>
            <family val="3"/>
            <charset val="128"/>
          </rPr>
          <t>をつけてください。</t>
        </r>
      </text>
    </comment>
    <comment ref="AX39" authorId="2" shapeId="0" xr:uid="{91836748-3151-4FEA-91FE-F400A1DA4460}">
      <text>
        <r>
          <rPr>
            <b/>
            <sz val="12"/>
            <color indexed="10"/>
            <rFont val="ＭＳ Ｐゴシック"/>
            <family val="3"/>
            <charset val="128"/>
          </rPr>
          <t>「NG」の場合は申請できません。</t>
        </r>
      </text>
    </comment>
    <comment ref="A40" authorId="1" shapeId="0" xr:uid="{6339F195-407B-4EE7-BA90-6C0F4FF7AC5B}">
      <text>
        <r>
          <rPr>
            <b/>
            <sz val="12"/>
            <color indexed="81"/>
            <rFont val="ＭＳ Ｐゴシック"/>
            <family val="3"/>
            <charset val="128"/>
          </rPr>
          <t>一方のサービスのみを提供している事業所についても「〇」を選択してください。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D5" authorId="0" shapeId="0" xr:uid="{00000000-0006-0000-0400-000001000000}">
      <text>
        <r>
          <rPr>
            <b/>
            <sz val="16"/>
            <color indexed="10"/>
            <rFont val="ＭＳ Ｐゴシック"/>
            <family val="3"/>
            <charset val="128"/>
          </rPr>
          <t>黄色のセルのみ入力してください。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mieken</author>
    <author>Setup</author>
  </authors>
  <commentList>
    <comment ref="C5" authorId="0" shapeId="0" xr:uid="{00000000-0006-0000-0600-000001000000}">
      <text>
        <r>
          <rPr>
            <b/>
            <sz val="16"/>
            <color indexed="10"/>
            <rFont val="ＭＳ Ｐゴシック"/>
            <family val="3"/>
            <charset val="128"/>
          </rPr>
          <t>黄色のセルのみ入力してください。</t>
        </r>
      </text>
    </comment>
    <comment ref="H29" authorId="0" shapeId="0" xr:uid="{00000000-0006-0000-0600-000002000000}">
      <text>
        <r>
          <rPr>
            <b/>
            <sz val="14"/>
            <color indexed="10"/>
            <rFont val="ＭＳ Ｐゴシック"/>
            <family val="3"/>
            <charset val="128"/>
          </rPr>
          <t>法人名義の通帳を確認のうえ、口座情報を正しく入力してください。</t>
        </r>
      </text>
    </comment>
    <comment ref="K31" authorId="0" shapeId="0" xr:uid="{00000000-0006-0000-0600-000003000000}">
      <text>
        <r>
          <rPr>
            <b/>
            <sz val="14"/>
            <color indexed="10"/>
            <rFont val="ＭＳ Ｐゴシック"/>
            <family val="3"/>
            <charset val="128"/>
          </rPr>
          <t>４桁の数字からなる金融機関コードを半角数字で入力してください。</t>
        </r>
      </text>
    </comment>
    <comment ref="K33" authorId="0" shapeId="0" xr:uid="{00000000-0006-0000-0600-000004000000}">
      <text>
        <r>
          <rPr>
            <b/>
            <sz val="14"/>
            <color indexed="10"/>
            <rFont val="ＭＳ Ｐゴシック"/>
            <family val="3"/>
            <charset val="128"/>
          </rPr>
          <t>３桁の数字からなる支店名コードを半角数字で入力してください。</t>
        </r>
      </text>
    </comment>
    <comment ref="K37" authorId="0" shapeId="0" xr:uid="{00000000-0006-0000-0600-000005000000}">
      <text>
        <r>
          <rPr>
            <b/>
            <sz val="14"/>
            <color indexed="10"/>
            <rFont val="ＭＳ Ｐゴシック"/>
            <family val="3"/>
            <charset val="128"/>
          </rPr>
          <t>半角カタカナで入力してください</t>
        </r>
        <r>
          <rPr>
            <b/>
            <sz val="12"/>
            <color indexed="10"/>
            <rFont val="ＭＳ Ｐゴシック"/>
            <family val="3"/>
            <charset val="128"/>
          </rPr>
          <t>。</t>
        </r>
      </text>
    </comment>
    <comment ref="M39" authorId="1" shapeId="0" xr:uid="{00000000-0006-0000-0600-000006000000}">
      <text>
        <r>
          <rPr>
            <b/>
            <sz val="11"/>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sharedStrings.xml><?xml version="1.0" encoding="utf-8"?>
<sst xmlns="http://schemas.openxmlformats.org/spreadsheetml/2006/main" count="525" uniqueCount="186">
  <si>
    <t>フリガナ</t>
    <phoneticPr fontId="4"/>
  </si>
  <si>
    <t>日</t>
    <rPh sb="0" eb="1">
      <t>ニチ</t>
    </rPh>
    <phoneticPr fontId="4"/>
  </si>
  <si>
    <t>月</t>
    <rPh sb="0" eb="1">
      <t>ゲツ</t>
    </rPh>
    <phoneticPr fontId="4"/>
  </si>
  <si>
    <t>年</t>
    <rPh sb="0" eb="1">
      <t>ネン</t>
    </rPh>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</si>
  <si>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</si>
  <si>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</si>
  <si>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</si>
  <si>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</si>
  <si>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</si>
  <si>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</si>
  <si>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</si>
  <si>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</si>
  <si>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</si>
  <si>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</si>
  <si>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</si>
  <si>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申請額</t>
    <rPh sb="0" eb="3">
      <t>シンセイガク</t>
    </rPh>
    <phoneticPr fontId="4"/>
  </si>
  <si>
    <t>か所</t>
    <rPh sb="1" eb="2">
      <t>ショ</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</si>
  <si>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</si>
  <si>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</si>
  <si>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事業所・施設の状況</t>
    <rPh sb="0" eb="3">
      <t>ジギョウショ</t>
    </rPh>
    <rPh sb="4" eb="6">
      <t>シセツ</t>
    </rPh>
    <rPh sb="7" eb="9">
      <t>ジョウキョウ</t>
    </rPh>
    <phoneticPr fontId="4"/>
  </si>
  <si>
    <t>申請内容</t>
    <rPh sb="0" eb="2">
      <t>シンセイ</t>
    </rPh>
    <rPh sb="2" eb="4">
      <t>ナイヨウ</t>
    </rPh>
    <phoneticPr fontId="4"/>
  </si>
  <si>
    <t>申　請　者</t>
    <rPh sb="0" eb="1">
      <t>サル</t>
    </rPh>
    <rPh sb="2" eb="3">
      <t>ショウ</t>
    </rPh>
    <rPh sb="4" eb="5">
      <t>シャ</t>
    </rPh>
    <phoneticPr fontId="4"/>
  </si>
  <si>
    <t>所在地</t>
    <rPh sb="0" eb="3">
      <t>ショザイチ</t>
    </rPh>
    <phoneticPr fontId="4"/>
  </si>
  <si>
    <t>E-mail</t>
    <phoneticPr fontId="4"/>
  </si>
  <si>
    <t>事業所･施設数</t>
    <rPh sb="0" eb="3">
      <t>ジギョウショ</t>
    </rPh>
    <rPh sb="4" eb="6">
      <t>シセツ</t>
    </rPh>
    <rPh sb="6" eb="7">
      <t>スウ</t>
    </rPh>
    <phoneticPr fontId="4"/>
  </si>
  <si>
    <t>定員</t>
    <rPh sb="0" eb="2">
      <t>テイイン</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</si>
  <si>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</si>
  <si>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</si>
  <si>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サービス種別</t>
    <rPh sb="4" eb="6">
      <t>シュベツ</t>
    </rPh>
    <phoneticPr fontId="4"/>
  </si>
  <si>
    <t>No.</t>
    <phoneticPr fontId="4"/>
  </si>
  <si>
    <t>　　令和</t>
    <rPh sb="2" eb="4">
      <t>レイワ</t>
    </rPh>
    <phoneticPr fontId="4"/>
  </si>
  <si>
    <t>手順</t>
    <rPh sb="0" eb="2">
      <t>テジュン</t>
    </rPh>
    <phoneticPr fontId="4"/>
  </si>
  <si>
    <t>シート名を修正した個票を一つのExcelファイルに集約</t>
    <rPh sb="3" eb="4">
      <t>メイ</t>
    </rPh>
    <rPh sb="5" eb="7">
      <t>シュウセイ</t>
    </rPh>
    <rPh sb="9" eb="11">
      <t>コヒョウ</t>
    </rPh>
    <rPh sb="12" eb="13">
      <t>ヒト</t>
    </rPh>
    <rPh sb="25" eb="27">
      <t>シュウヤク</t>
    </rPh>
    <phoneticPr fontId="4"/>
  </si>
  <si>
    <t>本申請書の使い方</t>
    <rPh sb="0" eb="1">
      <t>ホン</t>
    </rPh>
    <rPh sb="1" eb="4">
      <t>シンセイショ</t>
    </rPh>
    <rPh sb="5" eb="6">
      <t>ツカ</t>
    </rPh>
    <rPh sb="7" eb="8">
      <t>カタ</t>
    </rPh>
    <phoneticPr fontId="4"/>
  </si>
  <si>
    <t>合　　計</t>
    <rPh sb="0" eb="1">
      <t>ゴウ</t>
    </rPh>
    <rPh sb="3" eb="4">
      <t>ケイ</t>
    </rPh>
    <phoneticPr fontId="4"/>
  </si>
  <si>
    <t>円</t>
  </si>
  <si>
    <t>（単位:円）</t>
    <rPh sb="1" eb="3">
      <t>タンイ</t>
    </rPh>
    <rPh sb="4" eb="5">
      <t>エン</t>
    </rPh>
    <phoneticPr fontId="4"/>
  </si>
  <si>
    <t>＜積算内訳＞</t>
    <phoneticPr fontId="4"/>
  </si>
  <si>
    <t>円</t>
    <rPh sb="0" eb="1">
      <t>エン</t>
    </rPh>
    <phoneticPr fontId="4"/>
  </si>
  <si>
    <t>　サービス種別・申請金額等の申請内容に相違ない。</t>
    <phoneticPr fontId="4"/>
  </si>
  <si>
    <t>電話番号</t>
  </si>
  <si>
    <t>住所</t>
  </si>
  <si>
    <t>人</t>
    <rPh sb="0" eb="1">
      <t>ニン</t>
    </rPh>
    <phoneticPr fontId="4"/>
  </si>
  <si>
    <t>申請方法</t>
    <rPh sb="0" eb="2">
      <t>シンセイ</t>
    </rPh>
    <rPh sb="2" eb="4">
      <t>ホウホウ</t>
    </rPh>
    <phoneticPr fontId="4"/>
  </si>
  <si>
    <t>代表となる法人名</t>
    <phoneticPr fontId="4"/>
  </si>
  <si>
    <t>金融機関名</t>
    <rPh sb="0" eb="2">
      <t>キンユウ</t>
    </rPh>
    <rPh sb="2" eb="4">
      <t>キカン</t>
    </rPh>
    <rPh sb="4" eb="5">
      <t>メイ</t>
    </rPh>
    <phoneticPr fontId="4"/>
  </si>
  <si>
    <t>支店名</t>
    <rPh sb="0" eb="3">
      <t>シテンメイ</t>
    </rPh>
    <phoneticPr fontId="4"/>
  </si>
  <si>
    <t>種別</t>
    <rPh sb="0" eb="2">
      <t>シュベツ</t>
    </rPh>
    <phoneticPr fontId="4"/>
  </si>
  <si>
    <t>口座番号</t>
    <rPh sb="0" eb="2">
      <t>コウザ</t>
    </rPh>
    <rPh sb="2" eb="4">
      <t>バンゴウ</t>
    </rPh>
    <phoneticPr fontId="4"/>
  </si>
  <si>
    <t>口座名義人</t>
    <rPh sb="0" eb="2">
      <t>コウザ</t>
    </rPh>
    <rPh sb="2" eb="5">
      <t>メイギニン</t>
    </rPh>
    <phoneticPr fontId="4"/>
  </si>
  <si>
    <t>口座名義人（カナ）</t>
    <rPh sb="0" eb="2">
      <t>コウザ</t>
    </rPh>
    <rPh sb="2" eb="5">
      <t>メイギニン</t>
    </rPh>
    <phoneticPr fontId="4"/>
  </si>
  <si>
    <t>　標記について、次のとおり申請します。</t>
    <rPh sb="1" eb="3">
      <t>ヒョウキ</t>
    </rPh>
    <rPh sb="8" eb="9">
      <t>ツギ</t>
    </rPh>
    <rPh sb="13" eb="15">
      <t>シンセイ</t>
    </rPh>
    <phoneticPr fontId="4"/>
  </si>
  <si>
    <t>請　　求　　書</t>
    <rPh sb="0" eb="1">
      <t>ショウ</t>
    </rPh>
    <rPh sb="3" eb="4">
      <t>モトム</t>
    </rPh>
    <rPh sb="6" eb="7">
      <t>ショ</t>
    </rPh>
    <phoneticPr fontId="4"/>
  </si>
  <si>
    <t>金</t>
    <rPh sb="0" eb="1">
      <t>キン</t>
    </rPh>
    <phoneticPr fontId="4"/>
  </si>
  <si>
    <t>令和</t>
    <rPh sb="0" eb="2">
      <t>レイワ</t>
    </rPh>
    <phoneticPr fontId="4"/>
  </si>
  <si>
    <t>月</t>
    <rPh sb="0" eb="1">
      <t>ガツ</t>
    </rPh>
    <phoneticPr fontId="4"/>
  </si>
  <si>
    <t>日</t>
    <rPh sb="0" eb="1">
      <t>ヒ</t>
    </rPh>
    <phoneticPr fontId="4"/>
  </si>
  <si>
    <t>法人名</t>
    <rPh sb="0" eb="3">
      <t>ホウジンメイ</t>
    </rPh>
    <phoneticPr fontId="4"/>
  </si>
  <si>
    <t>代表者</t>
    <rPh sb="0" eb="3">
      <t>ダイヒョウシャ</t>
    </rPh>
    <phoneticPr fontId="4"/>
  </si>
  <si>
    <t>振込口座情報</t>
    <rPh sb="0" eb="2">
      <t>フリコミ</t>
    </rPh>
    <rPh sb="2" eb="4">
      <t>コウザ</t>
    </rPh>
    <rPh sb="4" eb="6">
      <t>ジョウホウ</t>
    </rPh>
    <phoneticPr fontId="4"/>
  </si>
  <si>
    <t>氏名</t>
    <rPh sb="0" eb="2">
      <t>シメイ</t>
    </rPh>
    <phoneticPr fontId="4"/>
  </si>
  <si>
    <t>申請に関する連絡先</t>
    <rPh sb="0" eb="2">
      <t>シンセイ</t>
    </rPh>
    <rPh sb="3" eb="4">
      <t>カン</t>
    </rPh>
    <rPh sb="6" eb="9">
      <t>レンラクサキ</t>
    </rPh>
    <phoneticPr fontId="4"/>
  </si>
  <si>
    <t>担当者</t>
    <rPh sb="0" eb="3">
      <t>タントウシャ</t>
    </rPh>
    <phoneticPr fontId="4"/>
  </si>
  <si>
    <t>はじめに必ずお読みください。</t>
    <rPh sb="4" eb="5">
      <t>カナラ</t>
    </rPh>
    <rPh sb="7" eb="8">
      <t>ヨ</t>
    </rPh>
    <phoneticPr fontId="4"/>
  </si>
  <si>
    <t>申請する法人（法人本部）の作業</t>
    <rPh sb="0" eb="2">
      <t>シンセイ</t>
    </rPh>
    <rPh sb="4" eb="6">
      <t>ホウジン</t>
    </rPh>
    <rPh sb="7" eb="9">
      <t>ホウジン</t>
    </rPh>
    <rPh sb="9" eb="11">
      <t>ホンブ</t>
    </rPh>
    <rPh sb="13" eb="15">
      <t>サギョウ</t>
    </rPh>
    <phoneticPr fontId="4"/>
  </si>
  <si>
    <t>各事業所が黄色のセルに入力した個表シート（個票●）を法人本部が回収</t>
    <rPh sb="0" eb="1">
      <t>カク</t>
    </rPh>
    <rPh sb="1" eb="4">
      <t>ジギョウショ</t>
    </rPh>
    <rPh sb="5" eb="7">
      <t>キイロ</t>
    </rPh>
    <rPh sb="11" eb="13">
      <t>ニュウリョク</t>
    </rPh>
    <rPh sb="15" eb="17">
      <t>コヒョウ</t>
    </rPh>
    <rPh sb="21" eb="23">
      <t>コヒョウ</t>
    </rPh>
    <rPh sb="26" eb="28">
      <t>ホウジン</t>
    </rPh>
    <rPh sb="28" eb="30">
      <t>ホンブ</t>
    </rPh>
    <rPh sb="31" eb="33">
      <t>カイシュウ</t>
    </rPh>
    <phoneticPr fontId="4"/>
  </si>
  <si>
    <t>各事業所から回収した個票の入力内容を確認
未入力のセルがないか確認。</t>
    <rPh sb="0" eb="1">
      <t>カク</t>
    </rPh>
    <rPh sb="1" eb="4">
      <t>ジギョウショ</t>
    </rPh>
    <rPh sb="6" eb="8">
      <t>カイシュウ</t>
    </rPh>
    <rPh sb="10" eb="12">
      <t>コヒョウ</t>
    </rPh>
    <rPh sb="13" eb="15">
      <t>ニュウリョク</t>
    </rPh>
    <rPh sb="15" eb="17">
      <t>ナイヨウ</t>
    </rPh>
    <rPh sb="18" eb="20">
      <t>カクニン</t>
    </rPh>
    <rPh sb="21" eb="24">
      <t>ミニュウリョク</t>
    </rPh>
    <rPh sb="31" eb="33">
      <t>カクニン</t>
    </rPh>
    <phoneticPr fontId="4"/>
  </si>
  <si>
    <t>本Excelを補助対象となる各事業所に配布し、個票のシートの黄色のセルに入力するように依頼　</t>
    <rPh sb="0" eb="1">
      <t>ホン</t>
    </rPh>
    <rPh sb="7" eb="9">
      <t>ホジョ</t>
    </rPh>
    <rPh sb="9" eb="11">
      <t>タイショウ</t>
    </rPh>
    <rPh sb="14" eb="15">
      <t>カク</t>
    </rPh>
    <rPh sb="15" eb="18">
      <t>ジギョウショ</t>
    </rPh>
    <rPh sb="19" eb="21">
      <t>ハイフ</t>
    </rPh>
    <rPh sb="23" eb="25">
      <t>コヒョウ</t>
    </rPh>
    <rPh sb="30" eb="32">
      <t>キイロ</t>
    </rPh>
    <rPh sb="36" eb="38">
      <t>ニュウリョク</t>
    </rPh>
    <rPh sb="43" eb="45">
      <t>イライ</t>
    </rPh>
    <phoneticPr fontId="4"/>
  </si>
  <si>
    <t>（個票●シート）及び（申請額一覧シート）の内容が様式１（総括表）にも正しく反映されていることを確認するとともに、様式１の黄色のセルを入力</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2">
      <t>キイロ</t>
    </rPh>
    <rPh sb="66" eb="68">
      <t>ニュウリョク</t>
    </rPh>
    <phoneticPr fontId="4"/>
  </si>
  <si>
    <r>
      <t xml:space="preserve">補助対象とするすべての事業所の個票が揃っているか確認
</t>
    </r>
    <r>
      <rPr>
        <b/>
        <sz val="10"/>
        <color rgb="FFFF0000"/>
        <rFont val="ＭＳ ゴシック"/>
        <family val="3"/>
        <charset val="128"/>
      </rPr>
      <t>※１法人１回しか申請できませんので、申請漏れの事業所がないか確認</t>
    </r>
    <rPh sb="0" eb="2">
      <t>ホジョ</t>
    </rPh>
    <rPh sb="2" eb="4">
      <t>タイショウ</t>
    </rPh>
    <rPh sb="11" eb="14">
      <t>ジギョウショ</t>
    </rPh>
    <rPh sb="15" eb="17">
      <t>コヒョウ</t>
    </rPh>
    <rPh sb="18" eb="19">
      <t>ソロ</t>
    </rPh>
    <rPh sb="24" eb="26">
      <t>カクニン</t>
    </rPh>
    <rPh sb="29" eb="31">
      <t>ホウジン</t>
    </rPh>
    <rPh sb="32" eb="33">
      <t>カイ</t>
    </rPh>
    <rPh sb="35" eb="37">
      <t>シンセイ</t>
    </rPh>
    <rPh sb="45" eb="47">
      <t>シンセイ</t>
    </rPh>
    <rPh sb="47" eb="48">
      <t>モ</t>
    </rPh>
    <rPh sb="50" eb="53">
      <t>ジギョウショ</t>
    </rPh>
    <rPh sb="57" eb="59">
      <t>カクニン</t>
    </rPh>
    <phoneticPr fontId="4"/>
  </si>
  <si>
    <r>
      <t xml:space="preserve">請求書の入力内容に誤りがないか確認
</t>
    </r>
    <r>
      <rPr>
        <b/>
        <sz val="10"/>
        <color rgb="FFFF0000"/>
        <rFont val="ＭＳ ゴシック"/>
        <family val="3"/>
        <charset val="128"/>
      </rPr>
      <t>※入力内容に誤りがあった場合は、補助金を支払うことができません。</t>
    </r>
    <rPh sb="0" eb="3">
      <t>セイキュウショ</t>
    </rPh>
    <rPh sb="4" eb="6">
      <t>ニュウリョク</t>
    </rPh>
    <rPh sb="6" eb="8">
      <t>ナイヨウ</t>
    </rPh>
    <rPh sb="9" eb="10">
      <t>アヤマ</t>
    </rPh>
    <rPh sb="15" eb="17">
      <t>カクニン</t>
    </rPh>
    <rPh sb="19" eb="21">
      <t>ニュウリョク</t>
    </rPh>
    <rPh sb="21" eb="23">
      <t>ナイヨウ</t>
    </rPh>
    <rPh sb="24" eb="25">
      <t>アヤマ</t>
    </rPh>
    <rPh sb="30" eb="32">
      <t>バアイ</t>
    </rPh>
    <rPh sb="34" eb="37">
      <t>ホジョキン</t>
    </rPh>
    <rPh sb="38" eb="40">
      <t>シハラ</t>
    </rPh>
    <phoneticPr fontId="4"/>
  </si>
  <si>
    <t>Excelファイル名を法人名に変更</t>
    <rPh sb="11" eb="13">
      <t>ホウジン</t>
    </rPh>
    <rPh sb="13" eb="14">
      <t>メイ</t>
    </rPh>
    <phoneticPr fontId="4"/>
  </si>
  <si>
    <t>交付申請書</t>
    <rPh sb="0" eb="2">
      <t>コウフ</t>
    </rPh>
    <rPh sb="2" eb="5">
      <t>シンセイショ</t>
    </rPh>
    <phoneticPr fontId="4"/>
  </si>
  <si>
    <t>誓　　約　　書</t>
    <rPh sb="0" eb="1">
      <t>チカイ</t>
    </rPh>
    <rPh sb="3" eb="4">
      <t>ヤク</t>
    </rPh>
    <rPh sb="6" eb="7">
      <t>ショ</t>
    </rPh>
    <phoneticPr fontId="20"/>
  </si>
  <si>
    <t>所在地　</t>
    <rPh sb="0" eb="3">
      <t>ショザイチ</t>
    </rPh>
    <phoneticPr fontId="4"/>
  </si>
  <si>
    <t>法人名　</t>
    <rPh sb="0" eb="3">
      <t>ホウジンメイ</t>
    </rPh>
    <phoneticPr fontId="4"/>
  </si>
  <si>
    <t>○サービス提供を行っている月は、交付申請書の個票に記載した内容と相違ありません。</t>
    <rPh sb="5" eb="7">
      <t>テイキョウ</t>
    </rPh>
    <rPh sb="8" eb="9">
      <t>オコナ</t>
    </rPh>
    <rPh sb="13" eb="14">
      <t>ツキ</t>
    </rPh>
    <rPh sb="16" eb="18">
      <t>コウフ</t>
    </rPh>
    <rPh sb="18" eb="21">
      <t>シンセイショ</t>
    </rPh>
    <rPh sb="22" eb="24">
      <t>コヒョウ</t>
    </rPh>
    <rPh sb="25" eb="27">
      <t>キサイ</t>
    </rPh>
    <rPh sb="29" eb="31">
      <t>ナイヨウ</t>
    </rPh>
    <rPh sb="32" eb="34">
      <t>ソウイ</t>
    </rPh>
    <phoneticPr fontId="4"/>
  </si>
  <si>
    <t>地域密着型介護老人福祉施設</t>
    <phoneticPr fontId="4"/>
  </si>
  <si>
    <t>介護老人保健施設</t>
    <phoneticPr fontId="4"/>
  </si>
  <si>
    <t>軽費老人ホーム</t>
    <phoneticPr fontId="4"/>
  </si>
  <si>
    <t>確　認　事　項</t>
    <rPh sb="0" eb="1">
      <t>カク</t>
    </rPh>
    <rPh sb="2" eb="3">
      <t>ニン</t>
    </rPh>
    <rPh sb="4" eb="5">
      <t>コト</t>
    </rPh>
    <rPh sb="6" eb="7">
      <t>コウ</t>
    </rPh>
    <phoneticPr fontId="4"/>
  </si>
  <si>
    <t>所要額</t>
    <rPh sb="0" eb="2">
      <t>ショヨウ</t>
    </rPh>
    <rPh sb="2" eb="3">
      <t>ガク</t>
    </rPh>
    <phoneticPr fontId="4"/>
  </si>
  <si>
    <t>基準単価</t>
    <rPh sb="0" eb="2">
      <t>キジュン</t>
    </rPh>
    <rPh sb="2" eb="4">
      <t>タンカ</t>
    </rPh>
    <phoneticPr fontId="4"/>
  </si>
  <si>
    <t>サービス提供</t>
    <rPh sb="4" eb="6">
      <t>テイキョウ</t>
    </rPh>
    <phoneticPr fontId="4"/>
  </si>
  <si>
    <t>電気</t>
    <rPh sb="0" eb="2">
      <t>デンキ</t>
    </rPh>
    <phoneticPr fontId="4"/>
  </si>
  <si>
    <t>ガス</t>
    <phoneticPr fontId="4"/>
  </si>
  <si>
    <t>食材</t>
    <rPh sb="0" eb="2">
      <t>ショクザイ</t>
    </rPh>
    <phoneticPr fontId="4"/>
  </si>
  <si>
    <t>計</t>
    <rPh sb="0" eb="1">
      <t>ケイ</t>
    </rPh>
    <phoneticPr fontId="4"/>
  </si>
  <si>
    <t>/月/事業所</t>
    <rPh sb="1" eb="2">
      <t>ツキ</t>
    </rPh>
    <rPh sb="3" eb="6">
      <t>ジギョウショ</t>
    </rPh>
    <phoneticPr fontId="4"/>
  </si>
  <si>
    <t>/月/定員</t>
    <rPh sb="1" eb="2">
      <t>ツキ</t>
    </rPh>
    <rPh sb="3" eb="5">
      <t>テイイン</t>
    </rPh>
    <phoneticPr fontId="4"/>
  </si>
  <si>
    <t>事業所・施設におけるガス使用状況</t>
    <rPh sb="0" eb="3">
      <t>ジギョウショ</t>
    </rPh>
    <rPh sb="4" eb="6">
      <t>シセツ</t>
    </rPh>
    <rPh sb="12" eb="14">
      <t>シヨウ</t>
    </rPh>
    <rPh sb="14" eb="16">
      <t>ジョウキョウ</t>
    </rPh>
    <phoneticPr fontId="4"/>
  </si>
  <si>
    <t>審査結果
（申請可記入）</t>
    <rPh sb="0" eb="2">
      <t>シンサ</t>
    </rPh>
    <rPh sb="2" eb="4">
      <t>ケッカ</t>
    </rPh>
    <rPh sb="9" eb="11">
      <t>キニュウ</t>
    </rPh>
    <phoneticPr fontId="4"/>
  </si>
  <si>
    <t>（単位:円）</t>
    <phoneticPr fontId="4"/>
  </si>
  <si>
    <t>地域密着型介護老人福祉施設</t>
  </si>
  <si>
    <t>介護老人保健施設</t>
  </si>
  <si>
    <t>軽費老人ホーム</t>
  </si>
  <si>
    <t>代表者氏名</t>
    <rPh sb="0" eb="3">
      <t>ダイヒョウシャ</t>
    </rPh>
    <rPh sb="3" eb="5">
      <t>シメイ</t>
    </rPh>
    <phoneticPr fontId="4"/>
  </si>
  <si>
    <t>代表者職名</t>
    <rPh sb="0" eb="3">
      <t>ダイヒョウシャ</t>
    </rPh>
    <rPh sb="3" eb="5">
      <t>ショクメイ</t>
    </rPh>
    <phoneticPr fontId="4"/>
  </si>
  <si>
    <t>金融機関コード</t>
    <rPh sb="0" eb="2">
      <t>キンユウ</t>
    </rPh>
    <rPh sb="2" eb="4">
      <t>キカン</t>
    </rPh>
    <phoneticPr fontId="4"/>
  </si>
  <si>
    <t>支店コード</t>
    <rPh sb="0" eb="2">
      <t>シテン</t>
    </rPh>
    <phoneticPr fontId="4"/>
  </si>
  <si>
    <t>/月/台</t>
    <rPh sb="1" eb="2">
      <t>ツキ</t>
    </rPh>
    <rPh sb="3" eb="4">
      <t>ダイ</t>
    </rPh>
    <phoneticPr fontId="4"/>
  </si>
  <si>
    <t>台</t>
    <rPh sb="0" eb="1">
      <t>ダイ</t>
    </rPh>
    <phoneticPr fontId="4"/>
  </si>
  <si>
    <t>車両の
所有台数</t>
    <rPh sb="0" eb="2">
      <t>シャリョウ</t>
    </rPh>
    <rPh sb="4" eb="6">
      <t>ショユウ</t>
    </rPh>
    <rPh sb="6" eb="8">
      <t>ダイスウ</t>
    </rPh>
    <phoneticPr fontId="4"/>
  </si>
  <si>
    <t>地名</t>
    <rPh sb="0" eb="2">
      <t>チメイ</t>
    </rPh>
    <phoneticPr fontId="4"/>
  </si>
  <si>
    <t>ひらがな</t>
    <phoneticPr fontId="4"/>
  </si>
  <si>
    <t>＜所有する車両一覧＞　車両のナンバー等を入力してください。ナンバーは右詰めで入力してください。</t>
    <rPh sb="1" eb="3">
      <t>ショユウ</t>
    </rPh>
    <rPh sb="5" eb="7">
      <t>シャリョウ</t>
    </rPh>
    <rPh sb="7" eb="9">
      <t>イチラン</t>
    </rPh>
    <rPh sb="11" eb="13">
      <t>シャリョウ</t>
    </rPh>
    <rPh sb="18" eb="19">
      <t>トウ</t>
    </rPh>
    <rPh sb="20" eb="22">
      <t>ニュウリョク</t>
    </rPh>
    <rPh sb="34" eb="35">
      <t>ミギ</t>
    </rPh>
    <rPh sb="35" eb="36">
      <t>ツ</t>
    </rPh>
    <rPh sb="38" eb="40">
      <t>ニュウリョク</t>
    </rPh>
    <phoneticPr fontId="4"/>
  </si>
  <si>
    <t>分類番号</t>
    <rPh sb="0" eb="4">
      <t>ブンルイバンゴウ</t>
    </rPh>
    <phoneticPr fontId="4"/>
  </si>
  <si>
    <t>－</t>
    <phoneticPr fontId="4"/>
  </si>
  <si>
    <t>一連指定番号</t>
    <rPh sb="0" eb="2">
      <t>イチレン</t>
    </rPh>
    <rPh sb="2" eb="4">
      <t>シテイ</t>
    </rPh>
    <rPh sb="4" eb="6">
      <t>バンゴウ</t>
    </rPh>
    <phoneticPr fontId="4"/>
  </si>
  <si>
    <t>例</t>
    <rPh sb="0" eb="1">
      <t>レイ</t>
    </rPh>
    <phoneticPr fontId="4"/>
  </si>
  <si>
    <t>三重</t>
    <rPh sb="0" eb="2">
      <t>ミエ</t>
    </rPh>
    <phoneticPr fontId="4"/>
  </si>
  <si>
    <t>み</t>
    <phoneticPr fontId="4"/>
  </si>
  <si>
    <t>え</t>
    <phoneticPr fontId="4"/>
  </si>
  <si>
    <t>所要額計</t>
    <rPh sb="0" eb="3">
      <t>ショヨウガク</t>
    </rPh>
    <rPh sb="3" eb="4">
      <t>ケイ</t>
    </rPh>
    <phoneticPr fontId="4"/>
  </si>
  <si>
    <t>所要額（電気）</t>
    <rPh sb="0" eb="3">
      <t>ショヨウガク</t>
    </rPh>
    <rPh sb="4" eb="6">
      <t>デンキ</t>
    </rPh>
    <phoneticPr fontId="4"/>
  </si>
  <si>
    <t>所要額（ガス）</t>
    <rPh sb="0" eb="3">
      <t>ショヨウガク</t>
    </rPh>
    <phoneticPr fontId="4"/>
  </si>
  <si>
    <t>所要額（食材）</t>
    <rPh sb="0" eb="3">
      <t>ショヨウガク</t>
    </rPh>
    <rPh sb="4" eb="6">
      <t>ショクザイ</t>
    </rPh>
    <phoneticPr fontId="4"/>
  </si>
  <si>
    <t>発行責任者</t>
    <rPh sb="0" eb="2">
      <t>ハッコウ</t>
    </rPh>
    <rPh sb="2" eb="5">
      <t>セキニンシャ</t>
    </rPh>
    <phoneticPr fontId="4"/>
  </si>
  <si>
    <t>連絡先(TEL)</t>
    <rPh sb="0" eb="3">
      <t>レンラクサキ</t>
    </rPh>
    <phoneticPr fontId="4"/>
  </si>
  <si>
    <t>/月/事業所</t>
    <rPh sb="1" eb="2">
      <t>ツキ</t>
    </rPh>
    <rPh sb="3" eb="6">
      <t>ジギョウショ</t>
    </rPh>
    <phoneticPr fontId="7"/>
  </si>
  <si>
    <t>/月/定員</t>
    <rPh sb="1" eb="2">
      <t>ツキ</t>
    </rPh>
    <rPh sb="3" eb="5">
      <t>テイイン</t>
    </rPh>
    <phoneticPr fontId="7"/>
  </si>
  <si>
    <t>事業所番号</t>
    <rPh sb="0" eb="3">
      <t>ジギョウショ</t>
    </rPh>
    <rPh sb="3" eb="5">
      <t>バンゴウ</t>
    </rPh>
    <phoneticPr fontId="4"/>
  </si>
  <si>
    <t>川越町長</t>
    <rPh sb="0" eb="4">
      <t>カワゴエチョウチョウ</t>
    </rPh>
    <phoneticPr fontId="4"/>
  </si>
  <si>
    <t>○申請を行った介護・障害福祉サービス事業所等において、ガスを使用しているため、ガス代の支援の申請を行っています。</t>
    <rPh sb="1" eb="3">
      <t>シンセイ</t>
    </rPh>
    <rPh sb="4" eb="5">
      <t>オコナ</t>
    </rPh>
    <rPh sb="7" eb="9">
      <t>カイゴ</t>
    </rPh>
    <rPh sb="10" eb="14">
      <t>ショウガイフクシ</t>
    </rPh>
    <rPh sb="18" eb="21">
      <t>ジギョウショ</t>
    </rPh>
    <rPh sb="21" eb="22">
      <t>ナド</t>
    </rPh>
    <rPh sb="30" eb="32">
      <t>シヨウ</t>
    </rPh>
    <rPh sb="41" eb="42">
      <t>ダイ</t>
    </rPh>
    <rPh sb="43" eb="45">
      <t>シエン</t>
    </rPh>
    <rPh sb="46" eb="48">
      <t>シンセイ</t>
    </rPh>
    <rPh sb="49" eb="50">
      <t>オコナ</t>
    </rPh>
    <phoneticPr fontId="4"/>
  </si>
  <si>
    <t>事業所・施設別申請額一覧</t>
    <phoneticPr fontId="4"/>
  </si>
  <si>
    <t>様式第１号（第４条関係）</t>
    <rPh sb="0" eb="2">
      <t>ヨウシキ</t>
    </rPh>
    <rPh sb="2" eb="3">
      <t>ダイ</t>
    </rPh>
    <rPh sb="4" eb="5">
      <t>ゴウ</t>
    </rPh>
    <rPh sb="6" eb="7">
      <t>ダイ</t>
    </rPh>
    <rPh sb="8" eb="9">
      <t>ジョウ</t>
    </rPh>
    <rPh sb="9" eb="11">
      <t>カンケイ</t>
    </rPh>
    <phoneticPr fontId="4"/>
  </si>
  <si>
    <t>様式第２号（第４条関係）　　</t>
    <rPh sb="0" eb="2">
      <t>ヨウシキ</t>
    </rPh>
    <rPh sb="2" eb="3">
      <t>ダイ</t>
    </rPh>
    <rPh sb="4" eb="5">
      <t>ゴウ</t>
    </rPh>
    <rPh sb="6" eb="7">
      <t>ダイ</t>
    </rPh>
    <rPh sb="8" eb="9">
      <t>ジョウ</t>
    </rPh>
    <rPh sb="9" eb="11">
      <t>カンケイ</t>
    </rPh>
    <phoneticPr fontId="4"/>
  </si>
  <si>
    <t>事業所・施設別個票</t>
    <phoneticPr fontId="4"/>
  </si>
  <si>
    <t>様式第３号（第４条関係）</t>
    <rPh sb="0" eb="2">
      <t>ヨウシキ</t>
    </rPh>
    <rPh sb="2" eb="3">
      <t>ダイ</t>
    </rPh>
    <rPh sb="4" eb="5">
      <t>ゴウ</t>
    </rPh>
    <rPh sb="6" eb="7">
      <t>ダイ</t>
    </rPh>
    <rPh sb="8" eb="9">
      <t>ジョウ</t>
    </rPh>
    <rPh sb="9" eb="11">
      <t>カンケイ</t>
    </rPh>
    <phoneticPr fontId="4"/>
  </si>
  <si>
    <t>様式第４号（第４条関係）</t>
    <rPh sb="0" eb="2">
      <t>ヨウシキ</t>
    </rPh>
    <rPh sb="2" eb="3">
      <t>ダイ</t>
    </rPh>
    <rPh sb="4" eb="5">
      <t>ゴウ</t>
    </rPh>
    <rPh sb="6" eb="7">
      <t>ダイ</t>
    </rPh>
    <rPh sb="8" eb="9">
      <t>ジョウ</t>
    </rPh>
    <rPh sb="9" eb="11">
      <t>カンケイ</t>
    </rPh>
    <phoneticPr fontId="4"/>
  </si>
  <si>
    <t>　介護サービスと障害福祉サービスの両方を提供する一つの事業所においては、重複して当該物価高騰対策支援の補助金を申請していない。</t>
    <rPh sb="1" eb="3">
      <t>カイゴ</t>
    </rPh>
    <rPh sb="8" eb="10">
      <t>ショウガイ</t>
    </rPh>
    <rPh sb="17" eb="19">
      <t>リョウホウ</t>
    </rPh>
    <rPh sb="20" eb="22">
      <t>テイキョウ</t>
    </rPh>
    <rPh sb="24" eb="25">
      <t>ヒト</t>
    </rPh>
    <rPh sb="27" eb="30">
      <t>ジギョウショ</t>
    </rPh>
    <rPh sb="36" eb="38">
      <t>ジュウフク</t>
    </rPh>
    <rPh sb="40" eb="42">
      <t>トウガイ</t>
    </rPh>
    <rPh sb="42" eb="44">
      <t>ブッカ</t>
    </rPh>
    <rPh sb="44" eb="46">
      <t>コウトウ</t>
    </rPh>
    <rPh sb="55" eb="57">
      <t>シンセイ</t>
    </rPh>
    <phoneticPr fontId="4"/>
  </si>
  <si>
    <t>川越町介護・障害福祉サービス事業所等における物価高騰対策支援補助金</t>
    <rPh sb="0" eb="3">
      <t>カワゴエチョウ</t>
    </rPh>
    <rPh sb="6" eb="10">
      <t>ショウガイフクシ</t>
    </rPh>
    <rPh sb="17" eb="18">
      <t>ナド</t>
    </rPh>
    <rPh sb="22" eb="24">
      <t>ブッカ</t>
    </rPh>
    <rPh sb="24" eb="26">
      <t>コウトウ</t>
    </rPh>
    <rPh sb="26" eb="28">
      <t>タイサク</t>
    </rPh>
    <rPh sb="30" eb="33">
      <t>ホジョキン</t>
    </rPh>
    <phoneticPr fontId="4"/>
  </si>
  <si>
    <t>川越町介護・障害福祉サービス事業所等における物価高騰対策支援補助金</t>
    <rPh sb="0" eb="3">
      <t>カワゴエチョウ</t>
    </rPh>
    <rPh sb="6" eb="10">
      <t>ショウガイフクシ</t>
    </rPh>
    <rPh sb="17" eb="18">
      <t>ナド</t>
    </rPh>
    <rPh sb="22" eb="24">
      <t>ブッカ</t>
    </rPh>
    <rPh sb="24" eb="26">
      <t>コウトウ</t>
    </rPh>
    <phoneticPr fontId="4"/>
  </si>
  <si>
    <t>訪問介護</t>
    <rPh sb="0" eb="2">
      <t>ホウモン</t>
    </rPh>
    <phoneticPr fontId="4"/>
  </si>
  <si>
    <t>居宅介護支援</t>
    <phoneticPr fontId="4"/>
  </si>
  <si>
    <t>介護予防支援</t>
    <phoneticPr fontId="4"/>
  </si>
  <si>
    <t>通所介護</t>
    <phoneticPr fontId="4"/>
  </si>
  <si>
    <t>認知症対応型共同生活介護</t>
    <phoneticPr fontId="4"/>
  </si>
  <si>
    <t>短期入所生活介護</t>
    <phoneticPr fontId="4"/>
  </si>
  <si>
    <t>居宅介護</t>
    <rPh sb="0" eb="2">
      <t>キョタク</t>
    </rPh>
    <rPh sb="2" eb="4">
      <t>カイゴ</t>
    </rPh>
    <phoneticPr fontId="1"/>
  </si>
  <si>
    <t>重度訪問介護</t>
    <rPh sb="0" eb="2">
      <t>ジュウド</t>
    </rPh>
    <rPh sb="2" eb="4">
      <t>ホウモン</t>
    </rPh>
    <rPh sb="4" eb="6">
      <t>カイゴ</t>
    </rPh>
    <phoneticPr fontId="1"/>
  </si>
  <si>
    <t>計画相談支援</t>
    <rPh sb="0" eb="2">
      <t>ケイカク</t>
    </rPh>
    <rPh sb="2" eb="4">
      <t>ソウダン</t>
    </rPh>
    <rPh sb="4" eb="6">
      <t>シエン</t>
    </rPh>
    <phoneticPr fontId="7"/>
  </si>
  <si>
    <t>障害児相談支援</t>
    <rPh sb="0" eb="2">
      <t>ショウガイ</t>
    </rPh>
    <rPh sb="2" eb="3">
      <t>ジ</t>
    </rPh>
    <rPh sb="3" eb="5">
      <t>ソウダン</t>
    </rPh>
    <rPh sb="5" eb="7">
      <t>シエン</t>
    </rPh>
    <phoneticPr fontId="1"/>
  </si>
  <si>
    <t>生活介護</t>
    <rPh sb="0" eb="2">
      <t>セイカツ</t>
    </rPh>
    <rPh sb="2" eb="4">
      <t>カイゴ</t>
    </rPh>
    <phoneticPr fontId="1"/>
  </si>
  <si>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</si>
  <si>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</si>
  <si>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放課後等デイサービス</t>
    <rPh sb="0" eb="3">
      <t>ホウカゴ</t>
    </rPh>
    <rPh sb="3" eb="4">
      <t>トウ</t>
    </rPh>
    <phoneticPr fontId="1"/>
  </si>
  <si>
    <t>共同生活援助</t>
    <phoneticPr fontId="4"/>
  </si>
  <si>
    <t>居宅介護支援</t>
    <phoneticPr fontId="4"/>
  </si>
  <si>
    <t>介護予防支援</t>
    <phoneticPr fontId="4"/>
  </si>
  <si>
    <t>通所介護</t>
    <phoneticPr fontId="4"/>
  </si>
  <si>
    <t>認知症対応型共同生活介護</t>
    <phoneticPr fontId="4"/>
  </si>
  <si>
    <t>短期入所生活介護</t>
    <phoneticPr fontId="4"/>
  </si>
  <si>
    <t>所要額（車両燃料）</t>
    <rPh sb="0" eb="3">
      <t>ショヨウガク</t>
    </rPh>
    <rPh sb="4" eb="8">
      <t>シャリョウネンリョウ</t>
    </rPh>
    <phoneticPr fontId="4"/>
  </si>
  <si>
    <t>車両燃料</t>
    <rPh sb="0" eb="4">
      <t>シャリョウネンリョウ</t>
    </rPh>
    <phoneticPr fontId="4"/>
  </si>
  <si>
    <t>○申請を行った車両について、すべて当方が所有する車両及び当方が賃貸借契約を締結して使用している車両であって、当方が当該車両の燃料費を負担しています。</t>
    <rPh sb="1" eb="3">
      <t>シンセイ</t>
    </rPh>
    <rPh sb="4" eb="5">
      <t>オコナ</t>
    </rPh>
    <rPh sb="7" eb="9">
      <t>シャリョウ</t>
    </rPh>
    <rPh sb="17" eb="19">
      <t>トウホウ</t>
    </rPh>
    <rPh sb="20" eb="22">
      <t>ショユウ</t>
    </rPh>
    <rPh sb="24" eb="26">
      <t>シャリョウ</t>
    </rPh>
    <rPh sb="26" eb="27">
      <t>オヨ</t>
    </rPh>
    <rPh sb="28" eb="30">
      <t>トウホウ</t>
    </rPh>
    <rPh sb="31" eb="34">
      <t>チンタイシャク</t>
    </rPh>
    <rPh sb="34" eb="36">
      <t>ケイヤク</t>
    </rPh>
    <rPh sb="37" eb="39">
      <t>テイケツ</t>
    </rPh>
    <rPh sb="41" eb="43">
      <t>シヨウ</t>
    </rPh>
    <rPh sb="47" eb="49">
      <t>シャリョウ</t>
    </rPh>
    <rPh sb="54" eb="56">
      <t>トウホウ</t>
    </rPh>
    <rPh sb="57" eb="59">
      <t>トウガイ</t>
    </rPh>
    <rPh sb="59" eb="61">
      <t>シャリョウ</t>
    </rPh>
    <rPh sb="62" eb="65">
      <t>ネンリョウヒ</t>
    </rPh>
    <rPh sb="66" eb="68">
      <t>フタン</t>
    </rPh>
    <phoneticPr fontId="4"/>
  </si>
  <si>
    <t>　ただし、川越町介護・障害福祉サービス事業所等における物価高騰対策支援補助金として、上記金額を請求します。</t>
    <rPh sb="5" eb="8">
      <t>カワゴエチョウ</t>
    </rPh>
    <rPh sb="8" eb="10">
      <t>カイゴ</t>
    </rPh>
    <rPh sb="11" eb="15">
      <t>ショウガイフクシ</t>
    </rPh>
    <rPh sb="19" eb="22">
      <t>ジギョウショ</t>
    </rPh>
    <rPh sb="22" eb="23">
      <t>ナド</t>
    </rPh>
    <rPh sb="27" eb="29">
      <t>ブッカ</t>
    </rPh>
    <rPh sb="29" eb="31">
      <t>コウトウ</t>
    </rPh>
    <rPh sb="31" eb="33">
      <t>タイサク</t>
    </rPh>
    <rPh sb="33" eb="35">
      <t>シエン</t>
    </rPh>
    <rPh sb="35" eb="38">
      <t>ホジョキン</t>
    </rPh>
    <phoneticPr fontId="4"/>
  </si>
  <si>
    <t>様</t>
    <rPh sb="0" eb="1">
      <t>サマ</t>
    </rPh>
    <phoneticPr fontId="4"/>
  </si>
  <si>
    <r>
      <t>各事業所の個票のシート名を</t>
    </r>
    <r>
      <rPr>
        <b/>
        <u/>
        <sz val="10"/>
        <color theme="1"/>
        <rFont val="ＭＳ ゴシック"/>
        <family val="3"/>
        <charset val="128"/>
      </rPr>
      <t>「個票●」</t>
    </r>
    <r>
      <rPr>
        <b/>
        <u/>
        <sz val="10"/>
        <color rgb="FFFF0000"/>
        <rFont val="ＭＳ ゴシック"/>
        <family val="3"/>
        <charset val="128"/>
      </rPr>
      <t>（●は１からの通し番号）</t>
    </r>
    <r>
      <rPr>
        <b/>
        <u/>
        <sz val="10"/>
        <color theme="1"/>
        <rFont val="ＭＳ ゴシック"/>
        <family val="3"/>
        <charset val="128"/>
      </rPr>
      <t>に修正</t>
    </r>
    <rPh sb="0" eb="1">
      <t>カク</t>
    </rPh>
    <rPh sb="1" eb="4">
      <t>ジギョウショ</t>
    </rPh>
    <rPh sb="5" eb="7">
      <t>コヒョウ</t>
    </rPh>
    <rPh sb="11" eb="12">
      <t>メイ</t>
    </rPh>
    <rPh sb="14" eb="16">
      <t>コヒョウ</t>
    </rPh>
    <rPh sb="25" eb="26">
      <t>トオ</t>
    </rPh>
    <rPh sb="27" eb="29">
      <t>バンゴウ</t>
    </rPh>
    <rPh sb="31" eb="33">
      <t>シュウセイ</t>
    </rPh>
    <phoneticPr fontId="4"/>
  </si>
  <si>
    <t>訪問看護</t>
    <rPh sb="0" eb="4">
      <t>ホウモンカンゴ</t>
    </rPh>
    <phoneticPr fontId="4"/>
  </si>
  <si>
    <t>）</t>
    <phoneticPr fontId="4"/>
  </si>
  <si>
    <t>　今回の介護・障害福祉サービス事業所等における物価高騰対策支援補助金の交付申請にあたり、以下の項目についてすべて誓約します。
　万一、誓約した内容に偽りがあった場合は、不当に受け取った補助金を川越町に速やかに返還します。</t>
    <rPh sb="1" eb="3">
      <t>コンカイ</t>
    </rPh>
    <rPh sb="4" eb="6">
      <t>カイゴ</t>
    </rPh>
    <rPh sb="7" eb="11">
      <t>ショウガイフクシ</t>
    </rPh>
    <rPh sb="15" eb="17">
      <t>ジギョウ</t>
    </rPh>
    <rPh sb="17" eb="18">
      <t>ショ</t>
    </rPh>
    <rPh sb="18" eb="19">
      <t>ナド</t>
    </rPh>
    <rPh sb="23" eb="25">
      <t>ブッカ</t>
    </rPh>
    <rPh sb="25" eb="27">
      <t>コウトウ</t>
    </rPh>
    <rPh sb="27" eb="29">
      <t>タイサク</t>
    </rPh>
    <rPh sb="29" eb="31">
      <t>シエン</t>
    </rPh>
    <rPh sb="31" eb="34">
      <t>ホジョキン</t>
    </rPh>
    <rPh sb="35" eb="37">
      <t>コウフ</t>
    </rPh>
    <rPh sb="37" eb="39">
      <t>シンセイ</t>
    </rPh>
    <rPh sb="44" eb="46">
      <t>イカ</t>
    </rPh>
    <rPh sb="47" eb="49">
      <t>コウモク</t>
    </rPh>
    <rPh sb="56" eb="58">
      <t>セイヤク</t>
    </rPh>
    <rPh sb="64" eb="66">
      <t>マンイチ</t>
    </rPh>
    <rPh sb="67" eb="69">
      <t>セイヤク</t>
    </rPh>
    <rPh sb="71" eb="73">
      <t>ナイヨウ</t>
    </rPh>
    <rPh sb="74" eb="75">
      <t>イツワ</t>
    </rPh>
    <rPh sb="80" eb="82">
      <t>バアイ</t>
    </rPh>
    <rPh sb="84" eb="86">
      <t>フトウ</t>
    </rPh>
    <rPh sb="87" eb="88">
      <t>ウ</t>
    </rPh>
    <rPh sb="89" eb="90">
      <t>ト</t>
    </rPh>
    <rPh sb="92" eb="95">
      <t>ホジョキン</t>
    </rPh>
    <rPh sb="96" eb="99">
      <t>カワゴエチョウ</t>
    </rPh>
    <rPh sb="100" eb="101">
      <t>スミ</t>
    </rPh>
    <rPh sb="104" eb="106">
      <t>ヘンカン</t>
    </rPh>
    <phoneticPr fontId="4"/>
  </si>
  <si>
    <t>様式第５号（第４条関係）</t>
    <rPh sb="0" eb="2">
      <t>ヨウシキ</t>
    </rPh>
    <rPh sb="2" eb="3">
      <t>ダイ</t>
    </rPh>
    <rPh sb="4" eb="5">
      <t>ゴウ</t>
    </rPh>
    <rPh sb="6" eb="7">
      <t>ダイ</t>
    </rPh>
    <rPh sb="8" eb="9">
      <t>ジョウ</t>
    </rPh>
    <rPh sb="9" eb="11">
      <t>カンケイ</t>
    </rPh>
    <phoneticPr fontId="4"/>
  </si>
  <si>
    <t>福祉用具貸与</t>
    <rPh sb="0" eb="6">
      <t>フクシヨウグタイヨ</t>
    </rPh>
    <phoneticPr fontId="4"/>
  </si>
  <si>
    <t>福祉用具貸与</t>
    <rPh sb="0" eb="4">
      <t>フクシヨウグ</t>
    </rPh>
    <rPh sb="4" eb="6">
      <t>タイヨ</t>
    </rPh>
    <phoneticPr fontId="4"/>
  </si>
  <si>
    <t>ガス</t>
    <phoneticPr fontId="4"/>
  </si>
  <si>
    <t>食材</t>
    <rPh sb="0" eb="2">
      <t>ショクザイ</t>
    </rPh>
    <phoneticPr fontId="4"/>
  </si>
  <si>
    <t>車両燃料</t>
    <rPh sb="0" eb="4">
      <t>シャリョウネンリョウ</t>
    </rPh>
    <phoneticPr fontId="4"/>
  </si>
  <si>
    <t>/</t>
    <phoneticPr fontId="4"/>
  </si>
  <si>
    <t>台</t>
    <rPh sb="0" eb="1">
      <t>ダイ</t>
    </rPh>
    <phoneticPr fontId="4"/>
  </si>
  <si>
    <t>介護・障害福祉サービス事業所等における物価高騰対策支援補助金</t>
    <rPh sb="3" eb="7">
      <t>ショウガイフクシ</t>
    </rPh>
    <rPh sb="14" eb="15">
      <t>ナド</t>
    </rPh>
    <rPh sb="19" eb="21">
      <t>ブッカ</t>
    </rPh>
    <rPh sb="21" eb="23">
      <t>コウトウ</t>
    </rPh>
    <rPh sb="23" eb="25">
      <t>タイサク</t>
    </rPh>
    <rPh sb="27" eb="30">
      <t>ホジョキン</t>
    </rPh>
    <phoneticPr fontId="4"/>
  </si>
  <si>
    <r>
      <t xml:space="preserve">①電子メールでの申請の場合
・完成したExcelファイルを添付し、
　メール件名に「物価高騰対策支援補助金申請（法人名〇〇〇）」
</t>
    </r>
    <r>
      <rPr>
        <b/>
        <sz val="10"/>
        <rFont val="ＭＳ ゴシック"/>
        <family val="3"/>
        <charset val="128"/>
      </rPr>
      <t>　</t>
    </r>
    <r>
      <rPr>
        <sz val="10"/>
        <rFont val="ＭＳ ゴシック"/>
        <family val="3"/>
        <charset val="128"/>
      </rPr>
      <t>E-mail k-fukushi@town.kawagoe.mie.jp</t>
    </r>
    <r>
      <rPr>
        <sz val="10"/>
        <color theme="1"/>
        <rFont val="ＭＳ ゴシック"/>
        <family val="3"/>
        <charset val="128"/>
      </rPr>
      <t xml:space="preserve">
</t>
    </r>
    <r>
      <rPr>
        <b/>
        <sz val="10"/>
        <color theme="1"/>
        <rFont val="ＭＳ ゴシック"/>
        <family val="3"/>
        <charset val="128"/>
      </rPr>
      <t xml:space="preserve">
②郵送申請の場合
・（封筒に「物価高騰対策支援補助金申請書在中」と明記）
　</t>
    </r>
    <r>
      <rPr>
        <sz val="10"/>
        <color theme="1"/>
        <rFont val="ＭＳ ゴシック"/>
        <family val="3"/>
        <charset val="128"/>
      </rPr>
      <t>〒510-8588　三重郡川越町大字豊田一色280番地　川越町役場・福祉課</t>
    </r>
    <r>
      <rPr>
        <b/>
        <sz val="10"/>
        <color theme="1"/>
        <rFont val="ＭＳ ゴシック"/>
        <family val="3"/>
        <charset val="128"/>
      </rPr>
      <t xml:space="preserve">
</t>
    </r>
    <rPh sb="1" eb="3">
      <t>デンシ</t>
    </rPh>
    <rPh sb="8" eb="10">
      <t>シンセイ</t>
    </rPh>
    <rPh sb="11" eb="13">
      <t>バアイ</t>
    </rPh>
    <rPh sb="29" eb="31">
      <t>テンプ</t>
    </rPh>
    <rPh sb="38" eb="40">
      <t>ケンメイ</t>
    </rPh>
    <rPh sb="56" eb="59">
      <t>ホウジンメイ</t>
    </rPh>
    <rPh sb="105" eb="107">
      <t>ユウソウ</t>
    </rPh>
    <rPh sb="110" eb="112">
      <t>バアイ</t>
    </rPh>
    <rPh sb="119" eb="121">
      <t>ブッカ</t>
    </rPh>
    <rPh sb="121" eb="123">
      <t>コウトウ</t>
    </rPh>
    <rPh sb="127" eb="130">
      <t>ホジョキン</t>
    </rPh>
    <phoneticPr fontId="4"/>
  </si>
  <si>
    <t>　この補助金に係る収入及び支出等に係る証拠書類を５年間（令和13年3月末まで）適切に整備保管する。</t>
    <rPh sb="3" eb="6">
      <t>ホジョキン</t>
    </rPh>
    <rPh sb="25" eb="27">
      <t>ネンカン</t>
    </rPh>
    <rPh sb="28" eb="30">
      <t>レイワ</t>
    </rPh>
    <rPh sb="32" eb="33">
      <t>ネン</t>
    </rPh>
    <rPh sb="34" eb="35">
      <t>ガツ</t>
    </rPh>
    <rPh sb="35" eb="36">
      <t>マツ</t>
    </rPh>
    <rPh sb="44" eb="46">
      <t>ホカン</t>
    </rPh>
    <phoneticPr fontId="4"/>
  </si>
  <si>
    <t>R7.4月</t>
    <rPh sb="4" eb="5">
      <t>ガツ</t>
    </rPh>
    <phoneticPr fontId="4"/>
  </si>
  <si>
    <t>R7.5月</t>
    <rPh sb="4" eb="5">
      <t>ガツ</t>
    </rPh>
    <phoneticPr fontId="4"/>
  </si>
  <si>
    <t>R7.6月</t>
    <rPh sb="4" eb="5">
      <t>ガツ</t>
    </rPh>
    <phoneticPr fontId="4"/>
  </si>
  <si>
    <t>R7.7月</t>
    <rPh sb="4" eb="5">
      <t>ガツ</t>
    </rPh>
    <phoneticPr fontId="4"/>
  </si>
  <si>
    <t>R7.8月</t>
    <rPh sb="4" eb="5">
      <t>ガツ</t>
    </rPh>
    <phoneticPr fontId="4"/>
  </si>
  <si>
    <t>R7.9月</t>
    <rPh sb="4" eb="5">
      <t>ガツ</t>
    </rPh>
    <phoneticPr fontId="4"/>
  </si>
  <si>
    <t>R7.10月</t>
    <rPh sb="5" eb="6">
      <t>ガツ</t>
    </rPh>
    <phoneticPr fontId="4"/>
  </si>
  <si>
    <t>R7.11月</t>
    <rPh sb="5" eb="6">
      <t>ガツ</t>
    </rPh>
    <phoneticPr fontId="4"/>
  </si>
  <si>
    <t>R7.12月</t>
    <rPh sb="5" eb="6">
      <t>ガツ</t>
    </rPh>
    <phoneticPr fontId="4"/>
  </si>
  <si>
    <t>○本交付申請時点で、サービス提供を継続しています。</t>
    <rPh sb="1" eb="2">
      <t>ホン</t>
    </rPh>
    <rPh sb="2" eb="8">
      <t>コウフシンセイジテン</t>
    </rPh>
    <rPh sb="14" eb="16">
      <t>テイキョウ</t>
    </rPh>
    <rPh sb="17" eb="19">
      <t>ケイゾク</t>
    </rPh>
    <phoneticPr fontId="4"/>
  </si>
  <si>
    <t>児童発達支援</t>
    <rPh sb="0" eb="6">
      <t>ジドウハッタツシエン</t>
    </rPh>
    <phoneticPr fontId="1"/>
  </si>
  <si>
    <t>短期入所</t>
    <rPh sb="0" eb="2">
      <t>タンキ</t>
    </rPh>
    <rPh sb="2" eb="4">
      <t>ニュウショ</t>
    </rPh>
    <phoneticPr fontId="4"/>
  </si>
  <si>
    <t>（申請額一覧シート）に全事業所分が正しく反映されているか確認</t>
    <rPh sb="1" eb="4">
      <t>シンセイガク</t>
    </rPh>
    <rPh sb="4" eb="6">
      <t>イチラン</t>
    </rPh>
    <rPh sb="11" eb="15">
      <t>ゼンジギョウショ</t>
    </rPh>
    <rPh sb="15" eb="16">
      <t>ブン</t>
    </rPh>
    <rPh sb="17" eb="18">
      <t>タダ</t>
    </rPh>
    <rPh sb="20" eb="22">
      <t>ハンエイ</t>
    </rPh>
    <rPh sb="28" eb="30">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</si>
</sst>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0;[Red]\-#,##0.0"/>
    <numFmt numFmtId="180" formatCode="#,##0.0_ ;[Red]\-#,##0.0\ "/>
    <numFmt numFmtId="181" formatCode="#,##0.00_ ;[Red]\-#,##0.00\ "/>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b/>
      <sz val="12"/>
      <color theme="1"/>
      <name val="ＭＳ 明朝"/>
      <family val="1"/>
      <charset val="128"/>
    </font>
    <font>
      <sz val="10"/>
      <name val="ＭＳ 明朝"/>
      <family val="1"/>
      <charset val="128"/>
    </font>
    <font>
      <sz val="6"/>
      <name val="ＭＳ Ｐゴシック"/>
      <family val="2"/>
      <charset val="128"/>
      <scheme val="minor"/>
    </font>
    <font>
      <sz val="9"/>
      <color indexed="81"/>
      <name val="MS P ゴシック"/>
      <family val="2"/>
    </font>
    <font>
      <b/>
      <sz val="16"/>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4"/>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indexed="81"/>
      <name val="ＭＳ Ｐゴシック"/>
      <family val="3"/>
      <charset val="128"/>
    </font>
    <font>
      <u/>
      <sz val="11"/>
      <color theme="10"/>
      <name val="ＭＳ Ｐゴシック"/>
      <family val="3"/>
      <charset val="128"/>
    </font>
    <font>
      <b/>
      <sz val="11"/>
      <color indexed="10"/>
      <name val="MS P ゴシック"/>
      <family val="3"/>
      <charset val="128"/>
    </font>
    <font>
      <b/>
      <sz val="14"/>
      <color indexed="81"/>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8"/>
      <name val="ＭＳ 明朝"/>
      <family val="1"/>
      <charset val="128"/>
    </font>
    <font>
      <u/>
      <sz val="11"/>
      <color theme="10"/>
      <name val="ＭＳ 明朝"/>
      <family val="1"/>
      <charset val="128"/>
    </font>
    <font>
      <b/>
      <sz val="10"/>
      <color theme="1"/>
      <name val="ＭＳ 明朝"/>
      <family val="1"/>
      <charset val="128"/>
    </font>
    <font>
      <b/>
      <sz val="12"/>
      <color rgb="FFFF0000"/>
      <name val="ＭＳ 明朝"/>
      <family val="1"/>
      <charset val="128"/>
    </font>
    <font>
      <sz val="9"/>
      <name val="ＭＳ 明朝"/>
      <family val="1"/>
      <charset val="128"/>
    </font>
    <font>
      <b/>
      <sz val="10"/>
      <name val="ＭＳ 明朝"/>
      <family val="1"/>
      <charset val="128"/>
    </font>
    <font>
      <b/>
      <sz val="16"/>
      <color rgb="FFFF0000"/>
      <name val="ＭＳ 明朝"/>
      <family val="1"/>
      <charset val="128"/>
    </font>
    <font>
      <sz val="6"/>
      <name val="ＭＳ 明朝"/>
      <family val="1"/>
      <charset val="128"/>
    </font>
    <font>
      <sz val="14"/>
      <color theme="1"/>
      <name val="ＭＳ Ｐ明朝"/>
      <family val="1"/>
      <charset val="128"/>
    </font>
    <font>
      <b/>
      <u/>
      <sz val="10"/>
      <color theme="1"/>
      <name val="ＭＳ ゴシック"/>
      <family val="3"/>
      <charset val="128"/>
    </font>
    <font>
      <b/>
      <sz val="14"/>
      <name val="ＭＳ 明朝"/>
      <family val="1"/>
      <charset val="128"/>
    </font>
    <font>
      <b/>
      <u/>
      <sz val="10"/>
      <color rgb="FFFF0000"/>
      <name val="ＭＳ ゴシック"/>
      <family val="3"/>
      <charset val="128"/>
    </font>
    <font>
      <sz val="12"/>
      <color indexed="81"/>
      <name val="MS P ゴシック"/>
      <family val="2"/>
    </font>
    <font>
      <b/>
      <sz val="12"/>
      <color indexed="81"/>
      <name val="MS P ゴシック"/>
      <family val="2"/>
    </font>
    <font>
      <sz val="10"/>
      <color theme="1"/>
      <name val="ＭＳ ゴシック"/>
      <family val="3"/>
      <charset val="128"/>
    </font>
    <font>
      <b/>
      <sz val="10"/>
      <name val="ＭＳ ゴシック"/>
      <family val="3"/>
      <charset val="128"/>
    </font>
    <font>
      <sz val="10"/>
      <name val="ＭＳ ゴシック"/>
      <family val="3"/>
      <charset val="128"/>
    </font>
    <font>
      <b/>
      <u/>
      <sz val="14"/>
      <color indexed="81"/>
      <name val="ＭＳ Ｐゴシック"/>
      <family val="3"/>
      <charset val="128"/>
    </font>
    <font>
      <b/>
      <sz val="11"/>
      <color theme="1"/>
      <name val="ＭＳ 明朝"/>
      <family val="1"/>
      <charset val="128"/>
    </font>
    <font>
      <sz val="8"/>
      <name val="ＭＳ 明朝"/>
      <family val="1"/>
      <charset val="128"/>
    </font>
    <font>
      <b/>
      <sz val="11"/>
      <color indexed="81"/>
      <name val="ＭＳ Ｐゴシック"/>
      <family val="3"/>
      <charset val="128"/>
    </font>
    <font>
      <sz val="11"/>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433">
    <xf numFmtId="0" fontId="0" fillId="0" borderId="0" xfId="0">
      <alignment vertical="center"/>
    </xf>
    <xf numFmtId="0" fontId="10" fillId="0" borderId="8" xfId="0" applyFont="1" applyBorder="1" applyAlignment="1">
      <alignment horizontal="center" vertical="center"/>
    </xf>
    <xf numFmtId="0" fontId="10" fillId="0" borderId="8"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2" xfId="0" applyFont="1" applyBorder="1">
      <alignment vertical="center"/>
    </xf>
    <xf numFmtId="0" fontId="10" fillId="0" borderId="0" xfId="0" applyFont="1" applyAlignment="1">
      <alignment horizontal="center" vertical="center"/>
    </xf>
    <xf numFmtId="0" fontId="10" fillId="0" borderId="46" xfId="0" applyFont="1" applyBorder="1" applyAlignment="1">
      <alignment horizontal="center" vertical="center"/>
    </xf>
    <xf numFmtId="0" fontId="10" fillId="0" borderId="46" xfId="0" applyFont="1" applyBorder="1">
      <alignment vertical="center"/>
    </xf>
    <xf numFmtId="0" fontId="10" fillId="0" borderId="41" xfId="0" applyFont="1" applyBorder="1" applyAlignment="1">
      <alignment horizontal="center" vertical="center"/>
    </xf>
    <xf numFmtId="0" fontId="10" fillId="0" borderId="41" xfId="0" applyFont="1" applyBorder="1">
      <alignment vertical="center"/>
    </xf>
    <xf numFmtId="0" fontId="10" fillId="0" borderId="50" xfId="0" applyFont="1" applyBorder="1">
      <alignment vertical="center"/>
    </xf>
    <xf numFmtId="0" fontId="10" fillId="0" borderId="52" xfId="0" applyFont="1" applyBorder="1">
      <alignment vertical="center"/>
    </xf>
    <xf numFmtId="0" fontId="10" fillId="0" borderId="49" xfId="0" applyFont="1" applyBorder="1">
      <alignment vertical="center"/>
    </xf>
    <xf numFmtId="0" fontId="10" fillId="0" borderId="54" xfId="0" applyFont="1" applyBorder="1">
      <alignment vertical="center"/>
    </xf>
    <xf numFmtId="0" fontId="10" fillId="0" borderId="55" xfId="0" applyFont="1" applyBorder="1">
      <alignment vertical="center"/>
    </xf>
    <xf numFmtId="0" fontId="11" fillId="0" borderId="0" xfId="0" applyFont="1">
      <alignment vertical="center"/>
    </xf>
    <xf numFmtId="0" fontId="10" fillId="0" borderId="0" xfId="0" applyFont="1" applyAlignment="1">
      <alignment horizontal="center" vertical="center" textRotation="255"/>
    </xf>
    <xf numFmtId="0" fontId="13" fillId="0" borderId="0" xfId="0" applyFont="1">
      <alignment vertical="center"/>
    </xf>
    <xf numFmtId="0" fontId="10" fillId="0" borderId="17" xfId="0" applyFont="1" applyBorder="1">
      <alignment vertical="center"/>
    </xf>
    <xf numFmtId="0" fontId="10" fillId="0" borderId="14" xfId="0" applyFont="1" applyBorder="1">
      <alignment vertical="center"/>
    </xf>
    <xf numFmtId="176" fontId="11" fillId="0" borderId="0" xfId="0" applyNumberFormat="1" applyFont="1">
      <alignment vertical="center"/>
    </xf>
    <xf numFmtId="0" fontId="19" fillId="0" borderId="14" xfId="0" applyFont="1" applyBorder="1">
      <alignment vertical="center"/>
    </xf>
    <xf numFmtId="0" fontId="19" fillId="0" borderId="15" xfId="0" applyFont="1" applyBorder="1">
      <alignment vertical="center"/>
    </xf>
    <xf numFmtId="176" fontId="16" fillId="0" borderId="0" xfId="0" applyNumberFormat="1" applyFont="1">
      <alignment vertical="center"/>
    </xf>
    <xf numFmtId="0" fontId="16" fillId="0" borderId="0" xfId="0" applyFont="1">
      <alignment vertical="center"/>
    </xf>
    <xf numFmtId="0" fontId="15" fillId="0" borderId="0" xfId="0" applyFont="1">
      <alignment vertical="center"/>
    </xf>
    <xf numFmtId="0" fontId="16" fillId="0" borderId="0" xfId="0" applyFont="1" applyAlignment="1">
      <alignment horizontal="center" vertical="center"/>
    </xf>
    <xf numFmtId="176" fontId="15" fillId="0" borderId="0" xfId="0" applyNumberFormat="1" applyFont="1">
      <alignment vertical="center"/>
    </xf>
    <xf numFmtId="0" fontId="17" fillId="0" borderId="0" xfId="0" applyFont="1" applyAlignment="1">
      <alignment horizontal="left" vertical="center"/>
    </xf>
    <xf numFmtId="0" fontId="1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2" fillId="0" borderId="0" xfId="0" applyFont="1" applyAlignment="1">
      <alignment horizontal="left" vertical="center"/>
    </xf>
    <xf numFmtId="0" fontId="9" fillId="3" borderId="19" xfId="0" applyFont="1" applyFill="1" applyBorder="1" applyAlignment="1">
      <alignment horizontal="center" vertical="center" shrinkToFit="1"/>
    </xf>
    <xf numFmtId="0" fontId="8" fillId="3" borderId="20" xfId="0" applyFont="1" applyFill="1" applyBorder="1" applyAlignment="1">
      <alignment horizontal="center" vertical="center" wrapText="1"/>
    </xf>
    <xf numFmtId="178" fontId="9" fillId="0" borderId="19" xfId="0" applyNumberFormat="1" applyFont="1" applyBorder="1" applyAlignment="1">
      <alignment horizontal="center" vertical="center" shrinkToFit="1"/>
    </xf>
    <xf numFmtId="178" fontId="9" fillId="0" borderId="1" xfId="0" applyNumberFormat="1" applyFont="1" applyBorder="1" applyAlignment="1">
      <alignment horizontal="center" vertical="center" shrinkToFit="1"/>
    </xf>
    <xf numFmtId="178" fontId="9" fillId="0" borderId="19" xfId="4" applyNumberFormat="1" applyFont="1" applyBorder="1" applyAlignment="1" applyProtection="1">
      <alignment horizontal="right" vertical="center" shrinkToFit="1"/>
    </xf>
    <xf numFmtId="178" fontId="9" fillId="0" borderId="21" xfId="4" applyNumberFormat="1" applyFont="1" applyBorder="1" applyAlignment="1" applyProtection="1">
      <alignment horizontal="right" vertical="center" shrinkToFit="1"/>
    </xf>
    <xf numFmtId="0" fontId="14" fillId="0" borderId="0" xfId="0" applyFont="1">
      <alignment vertical="center"/>
    </xf>
    <xf numFmtId="0" fontId="14" fillId="0" borderId="0" xfId="0" applyFont="1" applyAlignment="1">
      <alignment horizontal="left" vertical="top"/>
    </xf>
    <xf numFmtId="0" fontId="6" fillId="0" borderId="0" xfId="0" applyFont="1">
      <alignment vertical="center"/>
    </xf>
    <xf numFmtId="0" fontId="7" fillId="0" borderId="0" xfId="0" applyFont="1" applyAlignment="1">
      <alignment horizontal="left" vertical="top"/>
    </xf>
    <xf numFmtId="0" fontId="18" fillId="0" borderId="0" xfId="0" applyFont="1">
      <alignment vertical="center"/>
    </xf>
    <xf numFmtId="0" fontId="14" fillId="0" borderId="19" xfId="0" applyFont="1" applyBorder="1" applyAlignment="1">
      <alignment horizontal="center" vertical="center" shrinkToFit="1"/>
    </xf>
    <xf numFmtId="0" fontId="7" fillId="0" borderId="19" xfId="0" applyFont="1" applyBorder="1" applyAlignment="1">
      <alignment horizontal="center" vertical="top"/>
    </xf>
    <xf numFmtId="0" fontId="14" fillId="0" borderId="19" xfId="0" applyFont="1" applyBorder="1" applyAlignment="1">
      <alignment horizontal="center" vertical="center"/>
    </xf>
    <xf numFmtId="0" fontId="9" fillId="0" borderId="0" xfId="0" applyFont="1" applyAlignment="1">
      <alignment horizontal="center" vertical="center"/>
    </xf>
    <xf numFmtId="178" fontId="9" fillId="0" borderId="20" xfId="4" applyNumberFormat="1" applyFont="1" applyFill="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0" fillId="0" borderId="0" xfId="0" applyAlignment="1">
      <alignment horizontal="center" vertical="center" textRotation="255"/>
    </xf>
    <xf numFmtId="0" fontId="27" fillId="0" borderId="0" xfId="0" applyFont="1">
      <alignment vertical="center"/>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10" fillId="0" borderId="64" xfId="0" applyFont="1" applyBorder="1" applyAlignment="1">
      <alignment horizontal="center" vertical="center" textRotation="255"/>
    </xf>
    <xf numFmtId="0" fontId="10" fillId="0" borderId="65" xfId="0" applyFont="1" applyBorder="1" applyAlignment="1">
      <alignment horizontal="center" vertical="center" textRotation="255"/>
    </xf>
    <xf numFmtId="0" fontId="19" fillId="0" borderId="13" xfId="0" applyFont="1" applyBorder="1" applyAlignment="1">
      <alignment horizontal="left" vertical="center"/>
    </xf>
    <xf numFmtId="0" fontId="10" fillId="0" borderId="13" xfId="0" applyFont="1" applyBorder="1" applyAlignment="1">
      <alignment horizontal="left" vertical="center"/>
    </xf>
    <xf numFmtId="0" fontId="10" fillId="0" borderId="16" xfId="0" applyFont="1" applyBorder="1" applyAlignment="1">
      <alignment horizontal="left" vertical="center"/>
    </xf>
    <xf numFmtId="176" fontId="10" fillId="0" borderId="27" xfId="0" applyNumberFormat="1" applyFont="1" applyBorder="1">
      <alignment vertical="center"/>
    </xf>
    <xf numFmtId="176" fontId="10" fillId="0" borderId="33" xfId="0" applyNumberFormat="1" applyFont="1" applyBorder="1">
      <alignment vertical="center"/>
    </xf>
    <xf numFmtId="0" fontId="10" fillId="0" borderId="11" xfId="0" applyFont="1" applyBorder="1">
      <alignment vertical="center"/>
    </xf>
    <xf numFmtId="0" fontId="10" fillId="0" borderId="57" xfId="0" applyFont="1" applyBorder="1">
      <alignment vertical="center"/>
    </xf>
    <xf numFmtId="0" fontId="10" fillId="0" borderId="28" xfId="0" applyFont="1" applyBorder="1">
      <alignment vertical="center"/>
    </xf>
    <xf numFmtId="176" fontId="19" fillId="0" borderId="27" xfId="0" applyNumberFormat="1" applyFont="1" applyBorder="1">
      <alignment vertical="center"/>
    </xf>
    <xf numFmtId="0" fontId="11" fillId="0" borderId="0" xfId="0" applyFont="1" applyAlignment="1">
      <alignment horizontal="center" vertical="center"/>
    </xf>
    <xf numFmtId="176" fontId="10" fillId="0" borderId="0" xfId="0" applyNumberFormat="1" applyFont="1">
      <alignment vertical="center"/>
    </xf>
    <xf numFmtId="0" fontId="10" fillId="0" borderId="65" xfId="0" applyFont="1" applyBorder="1" applyAlignment="1">
      <alignment horizontal="center" vertical="center"/>
    </xf>
    <xf numFmtId="0" fontId="10" fillId="0" borderId="66" xfId="0" applyFont="1" applyBorder="1" applyAlignment="1">
      <alignment horizontal="left" vertical="center"/>
    </xf>
    <xf numFmtId="0" fontId="10" fillId="0" borderId="47" xfId="0" applyFont="1" applyBorder="1">
      <alignment vertical="center"/>
    </xf>
    <xf numFmtId="0" fontId="10" fillId="0" borderId="51" xfId="0" applyFont="1" applyBorder="1">
      <alignment vertical="center"/>
    </xf>
    <xf numFmtId="0" fontId="19" fillId="0" borderId="9" xfId="0" applyFont="1" applyBorder="1" applyAlignment="1">
      <alignment horizontal="left" vertical="center"/>
    </xf>
    <xf numFmtId="0" fontId="19" fillId="0" borderId="7" xfId="0" applyFont="1" applyBorder="1">
      <alignment vertical="center"/>
    </xf>
    <xf numFmtId="0" fontId="19" fillId="0" borderId="8" xfId="0" applyFont="1" applyBorder="1">
      <alignment vertical="center"/>
    </xf>
    <xf numFmtId="176" fontId="10" fillId="0" borderId="56" xfId="0" applyNumberFormat="1" applyFont="1" applyBorder="1">
      <alignment vertical="center"/>
    </xf>
    <xf numFmtId="0" fontId="10" fillId="0" borderId="2" xfId="0" applyFont="1" applyBorder="1" applyAlignment="1">
      <alignment horizontal="center" vertical="center"/>
    </xf>
    <xf numFmtId="0" fontId="34" fillId="0" borderId="0" xfId="0" applyFont="1">
      <alignment vertical="center"/>
    </xf>
    <xf numFmtId="0" fontId="34" fillId="0" borderId="0" xfId="0" applyFont="1" applyAlignment="1">
      <alignment horizontal="right" vertical="center"/>
    </xf>
    <xf numFmtId="0" fontId="36" fillId="0" borderId="0" xfId="0" applyFont="1" applyAlignment="1">
      <alignment horizontal="right" vertical="center"/>
    </xf>
    <xf numFmtId="0" fontId="36" fillId="0" borderId="0" xfId="0" applyFont="1">
      <alignment vertical="center"/>
    </xf>
    <xf numFmtId="0" fontId="34" fillId="0" borderId="0" xfId="0" applyFont="1" applyAlignment="1">
      <alignment horizontal="right" vertical="center" shrinkToFit="1"/>
    </xf>
    <xf numFmtId="0" fontId="34" fillId="0" borderId="0" xfId="0" applyFont="1" applyAlignment="1">
      <alignment horizontal="center" vertical="center" shrinkToFit="1"/>
    </xf>
    <xf numFmtId="0" fontId="37" fillId="0" borderId="0" xfId="0" applyFont="1" applyAlignment="1">
      <alignment horizontal="right" vertical="center" shrinkToFit="1"/>
    </xf>
    <xf numFmtId="0" fontId="37" fillId="5" borderId="0" xfId="0" applyFont="1" applyFill="1" applyAlignment="1" applyProtection="1">
      <alignment horizontal="center" vertical="center" shrinkToFit="1"/>
      <protection locked="0"/>
    </xf>
    <xf numFmtId="0" fontId="37" fillId="0" borderId="0" xfId="0" applyFont="1" applyAlignment="1">
      <alignment horizontal="center" vertical="center" shrinkToFit="1"/>
    </xf>
    <xf numFmtId="0" fontId="37" fillId="0" borderId="0" xfId="0" applyFont="1">
      <alignment vertical="center"/>
    </xf>
    <xf numFmtId="0" fontId="37" fillId="0" borderId="0" xfId="0" applyFont="1" applyAlignment="1">
      <alignment horizontal="right" vertical="center"/>
    </xf>
    <xf numFmtId="0" fontId="34" fillId="0" borderId="0" xfId="0" applyFont="1" applyAlignment="1">
      <alignment horizontal="left"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10" fillId="0" borderId="0" xfId="0" applyFont="1" applyProtection="1">
      <alignment vertical="center"/>
      <protection locked="0"/>
    </xf>
    <xf numFmtId="0" fontId="40" fillId="0" borderId="0" xfId="0" applyFont="1" applyAlignment="1">
      <alignment horizontal="left" vertical="center"/>
    </xf>
    <xf numFmtId="0" fontId="41" fillId="0" borderId="0" xfId="0" applyFont="1">
      <alignment vertical="center"/>
    </xf>
    <xf numFmtId="49" fontId="11" fillId="0" borderId="0" xfId="0" applyNumberFormat="1" applyFont="1" applyAlignment="1">
      <alignment horizontal="center" vertical="center" wrapText="1"/>
    </xf>
    <xf numFmtId="38" fontId="14" fillId="0" borderId="0" xfId="4" applyFont="1" applyFill="1" applyBorder="1" applyAlignment="1">
      <alignment horizontal="right" vertical="center" shrinkToFit="1"/>
    </xf>
    <xf numFmtId="49" fontId="11" fillId="0" borderId="0" xfId="0" applyNumberFormat="1" applyFont="1" applyAlignment="1">
      <alignment horizontal="right" vertical="center" wrapText="1"/>
    </xf>
    <xf numFmtId="0" fontId="44" fillId="0" borderId="0" xfId="0" applyFont="1" applyAlignment="1">
      <alignment horizontal="center" vertical="center"/>
    </xf>
    <xf numFmtId="0" fontId="19" fillId="5" borderId="35" xfId="0" applyFont="1" applyFill="1" applyBorder="1" applyAlignment="1" applyProtection="1">
      <alignment horizontal="center" vertical="center"/>
      <protection locked="0"/>
    </xf>
    <xf numFmtId="0" fontId="42" fillId="0" borderId="0" xfId="0" applyFont="1">
      <alignment vertical="center"/>
    </xf>
    <xf numFmtId="0" fontId="45" fillId="0" borderId="0" xfId="0" applyFont="1" applyAlignment="1">
      <alignment vertical="center" wrapText="1"/>
    </xf>
    <xf numFmtId="0" fontId="19" fillId="0" borderId="0" xfId="0" applyFont="1" applyAlignment="1">
      <alignment horizontal="center" vertical="center"/>
    </xf>
    <xf numFmtId="0" fontId="45" fillId="2" borderId="0" xfId="0" applyFont="1" applyFill="1" applyAlignment="1">
      <alignment vertical="center" wrapText="1"/>
    </xf>
    <xf numFmtId="0" fontId="9" fillId="3" borderId="1"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46" fillId="0" borderId="0" xfId="0" applyFont="1">
      <alignment vertical="center"/>
    </xf>
    <xf numFmtId="0" fontId="11" fillId="0" borderId="19" xfId="0" applyFont="1" applyBorder="1" applyAlignment="1">
      <alignment horizontal="center" vertical="center"/>
    </xf>
    <xf numFmtId="0" fontId="10" fillId="0" borderId="69" xfId="0" applyFont="1" applyBorder="1" applyAlignment="1">
      <alignment horizontal="center" vertical="center"/>
    </xf>
    <xf numFmtId="0" fontId="19" fillId="5" borderId="23" xfId="0" applyFont="1" applyFill="1" applyBorder="1" applyAlignment="1" applyProtection="1">
      <alignment horizontal="center" vertical="center"/>
      <protection locked="0"/>
    </xf>
    <xf numFmtId="49" fontId="11" fillId="0" borderId="71" xfId="0" applyNumberFormat="1" applyFont="1" applyBorder="1" applyAlignment="1">
      <alignment vertical="center" wrapText="1"/>
    </xf>
    <xf numFmtId="49" fontId="11" fillId="0" borderId="20" xfId="0" applyNumberFormat="1" applyFont="1" applyBorder="1" applyAlignment="1">
      <alignment horizontal="center" vertical="center" wrapText="1"/>
    </xf>
    <xf numFmtId="0" fontId="11" fillId="0" borderId="74" xfId="0" applyFont="1" applyBorder="1" applyAlignment="1">
      <alignment horizontal="center" vertical="center"/>
    </xf>
    <xf numFmtId="38" fontId="13" fillId="0" borderId="0" xfId="4" applyFont="1" applyFill="1">
      <alignment vertical="center"/>
    </xf>
    <xf numFmtId="38" fontId="14" fillId="0" borderId="0" xfId="4" applyFont="1" applyFill="1">
      <alignment vertical="center"/>
    </xf>
    <xf numFmtId="38" fontId="10" fillId="0" borderId="0" xfId="4" applyFont="1" applyFill="1">
      <alignment vertical="center"/>
    </xf>
    <xf numFmtId="0" fontId="10" fillId="0" borderId="53" xfId="0" applyFont="1" applyBorder="1">
      <alignment vertical="center"/>
    </xf>
    <xf numFmtId="0" fontId="11" fillId="0" borderId="20" xfId="0" applyFont="1" applyBorder="1" applyAlignment="1">
      <alignment horizontal="center" vertical="center" wrapText="1"/>
    </xf>
    <xf numFmtId="0" fontId="11" fillId="0" borderId="73" xfId="0" applyFont="1" applyBorder="1" applyAlignment="1">
      <alignment horizontal="center" vertical="center" wrapText="1"/>
    </xf>
    <xf numFmtId="176" fontId="10" fillId="0" borderId="0" xfId="0" applyNumberFormat="1" applyFont="1">
      <alignment vertical="center"/>
    </xf>
    <xf numFmtId="0" fontId="10" fillId="0" borderId="0" xfId="0" applyFont="1">
      <alignment vertical="center"/>
    </xf>
    <xf numFmtId="0" fontId="11" fillId="0" borderId="0" xfId="0" applyFont="1" applyAlignment="1">
      <alignment horizontal="center" vertical="center"/>
    </xf>
    <xf numFmtId="38" fontId="11" fillId="0" borderId="0" xfId="0" applyNumberFormat="1" applyFont="1" applyAlignment="1">
      <alignment horizontal="center" vertical="center"/>
    </xf>
    <xf numFmtId="0" fontId="10" fillId="0" borderId="80" xfId="0" applyFont="1" applyBorder="1" applyAlignment="1">
      <alignment horizontal="center" vertical="center"/>
    </xf>
    <xf numFmtId="0" fontId="10" fillId="0" borderId="67" xfId="0" applyFont="1" applyBorder="1" applyAlignment="1">
      <alignment horizontal="center" vertical="center"/>
    </xf>
    <xf numFmtId="0" fontId="14" fillId="0" borderId="81" xfId="0" applyFont="1" applyBorder="1">
      <alignment vertical="center"/>
    </xf>
    <xf numFmtId="0" fontId="14" fillId="0" borderId="0" xfId="0" applyFont="1" applyBorder="1">
      <alignment vertical="center"/>
    </xf>
    <xf numFmtId="0" fontId="11" fillId="0" borderId="59" xfId="0" applyFont="1" applyBorder="1">
      <alignment vertical="center"/>
    </xf>
    <xf numFmtId="0" fontId="57" fillId="0" borderId="0" xfId="0" applyFont="1">
      <alignment vertical="center"/>
    </xf>
    <xf numFmtId="0" fontId="42" fillId="0" borderId="59" xfId="0" applyFont="1" applyBorder="1">
      <alignment vertical="center"/>
    </xf>
    <xf numFmtId="38" fontId="57" fillId="0" borderId="0" xfId="4" applyFo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4" fillId="0" borderId="19" xfId="0" applyFont="1" applyBorder="1" applyAlignment="1">
      <alignment horizontal="center" vertical="center"/>
    </xf>
    <xf numFmtId="179" fontId="13" fillId="0" borderId="0" xfId="4" applyNumberFormat="1" applyFont="1" applyFill="1">
      <alignment vertical="center"/>
    </xf>
    <xf numFmtId="0" fontId="10" fillId="0" borderId="0" xfId="0" applyFont="1">
      <alignment vertical="center"/>
    </xf>
    <xf numFmtId="0" fontId="11" fillId="0" borderId="0" xfId="0" applyFont="1" applyAlignment="1">
      <alignment horizontal="center" vertical="center"/>
    </xf>
    <xf numFmtId="176" fontId="10" fillId="0" borderId="0" xfId="0" applyNumberFormat="1" applyFont="1">
      <alignment vertical="center"/>
    </xf>
    <xf numFmtId="179" fontId="13" fillId="0" borderId="0" xfId="0" applyNumberFormat="1" applyFont="1">
      <alignment vertical="center"/>
    </xf>
    <xf numFmtId="179" fontId="57" fillId="0" borderId="0" xfId="4" applyNumberFormat="1" applyFont="1">
      <alignment vertical="center"/>
    </xf>
    <xf numFmtId="40" fontId="13" fillId="0" borderId="0" xfId="4" applyNumberFormat="1" applyFont="1" applyFill="1">
      <alignment vertical="center"/>
    </xf>
    <xf numFmtId="179" fontId="57" fillId="0" borderId="0" xfId="0" applyNumberFormat="1" applyFont="1">
      <alignment vertical="center"/>
    </xf>
    <xf numFmtId="0" fontId="11" fillId="0" borderId="19" xfId="0" applyFont="1" applyBorder="1" applyAlignment="1">
      <alignment horizontal="center" vertical="center"/>
    </xf>
    <xf numFmtId="179" fontId="17" fillId="0" borderId="0" xfId="0" applyNumberFormat="1" applyFont="1">
      <alignment vertical="center"/>
    </xf>
    <xf numFmtId="179" fontId="17" fillId="0" borderId="0" xfId="4" applyNumberFormat="1" applyFont="1" applyFill="1">
      <alignment vertical="center"/>
    </xf>
    <xf numFmtId="179" fontId="17" fillId="0" borderId="0" xfId="4" applyNumberFormat="1" applyFont="1">
      <alignment vertical="center"/>
    </xf>
    <xf numFmtId="0" fontId="59" fillId="0" borderId="0" xfId="0" applyFont="1">
      <alignment vertical="center"/>
    </xf>
    <xf numFmtId="0" fontId="15" fillId="0" borderId="14" xfId="0" applyFont="1" applyBorder="1">
      <alignment vertical="center"/>
    </xf>
    <xf numFmtId="0" fontId="19" fillId="0" borderId="65" xfId="0" applyFont="1" applyBorder="1" applyAlignment="1">
      <alignment horizontal="center" vertical="center"/>
    </xf>
    <xf numFmtId="0" fontId="14" fillId="0" borderId="0" xfId="0" applyFont="1" applyAlignment="1">
      <alignment horizontal="right" vertical="center"/>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left" vertical="center" wrapText="1"/>
    </xf>
    <xf numFmtId="40" fontId="57" fillId="0" borderId="0" xfId="4" applyNumberFormat="1" applyFont="1">
      <alignment vertical="center"/>
    </xf>
    <xf numFmtId="40" fontId="17" fillId="0" borderId="0" xfId="4" applyNumberFormat="1"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41" xfId="0" applyFont="1" applyBorder="1" applyAlignment="1">
      <alignment horizontal="center" vertical="center"/>
    </xf>
    <xf numFmtId="0" fontId="10" fillId="0" borderId="46" xfId="0" applyFont="1" applyBorder="1" applyAlignment="1">
      <alignment horizontal="center" vertical="center"/>
    </xf>
    <xf numFmtId="0" fontId="13" fillId="0" borderId="0" xfId="0" applyFont="1" applyAlignment="1">
      <alignment horizontal="center" vertical="center"/>
    </xf>
    <xf numFmtId="0" fontId="10" fillId="0" borderId="8" xfId="0" applyFont="1" applyBorder="1" applyAlignment="1">
      <alignment horizontal="center" vertical="center"/>
    </xf>
    <xf numFmtId="0" fontId="14" fillId="0" borderId="0" xfId="0" applyFont="1" applyAlignment="1">
      <alignment horizontal="center" vertical="center"/>
    </xf>
    <xf numFmtId="0" fontId="10" fillId="0" borderId="2" xfId="0" applyFont="1" applyBorder="1" applyAlignment="1">
      <alignment horizontal="center" vertical="center"/>
    </xf>
    <xf numFmtId="38" fontId="11" fillId="0" borderId="0" xfId="0" applyNumberFormat="1" applyFont="1" applyAlignment="1">
      <alignment horizontal="center" vertical="center"/>
    </xf>
    <xf numFmtId="0" fontId="11" fillId="0" borderId="74" xfId="0" applyFont="1" applyBorder="1" applyAlignment="1">
      <alignment horizontal="center" vertical="center"/>
    </xf>
    <xf numFmtId="0" fontId="11" fillId="0" borderId="19" xfId="0" applyFont="1" applyBorder="1" applyAlignment="1">
      <alignment horizontal="center" vertical="center"/>
    </xf>
    <xf numFmtId="49" fontId="11" fillId="0" borderId="20" xfId="0" applyNumberFormat="1" applyFont="1" applyBorder="1" applyAlignment="1">
      <alignment horizontal="center" vertical="center" wrapText="1"/>
    </xf>
    <xf numFmtId="0" fontId="10" fillId="0" borderId="53" xfId="0" applyFont="1" applyBorder="1">
      <alignment vertical="center"/>
    </xf>
    <xf numFmtId="0" fontId="10" fillId="0" borderId="5" xfId="0" applyFont="1" applyBorder="1">
      <alignment vertical="center"/>
    </xf>
    <xf numFmtId="0" fontId="10" fillId="0" borderId="52" xfId="0" applyFont="1" applyBorder="1">
      <alignment vertical="center"/>
    </xf>
    <xf numFmtId="0" fontId="10" fillId="0" borderId="8" xfId="0" applyFont="1" applyBorder="1">
      <alignment vertical="center"/>
    </xf>
    <xf numFmtId="0" fontId="10" fillId="0" borderId="0" xfId="0" applyFont="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38" fontId="14" fillId="0" borderId="16" xfId="4" applyFont="1" applyBorder="1" applyAlignment="1" applyProtection="1">
      <alignment vertical="center"/>
    </xf>
    <xf numFmtId="38" fontId="14" fillId="0" borderId="17" xfId="4" applyFont="1" applyBorder="1" applyAlignment="1" applyProtection="1">
      <alignment vertical="center"/>
    </xf>
    <xf numFmtId="0" fontId="34" fillId="0" borderId="16" xfId="0" applyFont="1" applyBorder="1">
      <alignment vertical="center"/>
    </xf>
    <xf numFmtId="0" fontId="34" fillId="0" borderId="17" xfId="0" applyFont="1" applyBorder="1">
      <alignmen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38" fontId="34" fillId="0" borderId="16" xfId="4" applyFont="1" applyBorder="1" applyAlignment="1" applyProtection="1">
      <alignment vertical="center"/>
    </xf>
    <xf numFmtId="38" fontId="34" fillId="0" borderId="17" xfId="4" applyFont="1" applyBorder="1" applyAlignment="1" applyProtection="1">
      <alignment vertical="center"/>
    </xf>
    <xf numFmtId="176" fontId="15" fillId="0" borderId="0" xfId="0" applyNumberFormat="1" applyFont="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lignment vertical="center"/>
    </xf>
    <xf numFmtId="0" fontId="11" fillId="0" borderId="0" xfId="0" applyFont="1" applyAlignment="1">
      <alignment horizontal="center" vertical="center"/>
    </xf>
    <xf numFmtId="176" fontId="10" fillId="0" borderId="0" xfId="0" applyNumberFormat="1" applyFont="1">
      <alignment vertical="center"/>
    </xf>
    <xf numFmtId="0" fontId="16" fillId="0" borderId="0" xfId="0" applyFont="1" applyAlignment="1">
      <alignment horizontal="center" vertical="center"/>
    </xf>
    <xf numFmtId="0" fontId="7" fillId="0" borderId="0" xfId="0" applyFont="1" applyAlignment="1">
      <alignment horizontal="center" vertical="center"/>
    </xf>
    <xf numFmtId="49" fontId="10" fillId="5" borderId="11" xfId="0" applyNumberFormat="1" applyFont="1" applyFill="1" applyBorder="1" applyAlignment="1" applyProtection="1">
      <alignment horizontal="left" vertical="center"/>
      <protection locked="0"/>
    </xf>
    <xf numFmtId="0" fontId="14" fillId="5" borderId="41" xfId="0" applyFont="1" applyFill="1" applyBorder="1" applyAlignment="1" applyProtection="1">
      <alignment horizontal="left" vertical="center"/>
      <protection locked="0"/>
    </xf>
    <xf numFmtId="0" fontId="14" fillId="5" borderId="45" xfId="0" applyFont="1" applyFill="1" applyBorder="1" applyAlignment="1" applyProtection="1">
      <alignment horizontal="left" vertical="center"/>
      <protection locked="0"/>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4" fillId="5" borderId="42" xfId="0" applyFont="1" applyFill="1" applyBorder="1" applyAlignment="1" applyProtection="1">
      <alignment horizontal="left" vertical="center"/>
      <protection locked="0"/>
    </xf>
    <xf numFmtId="0" fontId="14" fillId="0" borderId="66" xfId="0" applyFont="1" applyBorder="1">
      <alignment vertical="center"/>
    </xf>
    <xf numFmtId="0" fontId="14" fillId="0" borderId="46" xfId="0" applyFont="1" applyBorder="1">
      <alignmen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0" fillId="0" borderId="7" xfId="0" applyFont="1" applyBorder="1" applyAlignment="1">
      <alignment horizontal="center" vertical="center"/>
    </xf>
    <xf numFmtId="0" fontId="10" fillId="0" borderId="68" xfId="0" applyFont="1" applyBorder="1" applyAlignment="1">
      <alignment horizontal="center" vertical="center"/>
    </xf>
    <xf numFmtId="38" fontId="14" fillId="0" borderId="9" xfId="4" applyFont="1" applyBorder="1" applyAlignment="1" applyProtection="1">
      <alignment vertical="center"/>
    </xf>
    <xf numFmtId="38" fontId="14" fillId="0" borderId="8" xfId="4" applyFont="1" applyBorder="1" applyAlignment="1" applyProtection="1">
      <alignment vertical="center"/>
    </xf>
    <xf numFmtId="0" fontId="10" fillId="0" borderId="44" xfId="0" applyFont="1" applyBorder="1" applyAlignment="1">
      <alignment horizontal="center" vertical="center" textRotation="255"/>
    </xf>
    <xf numFmtId="0" fontId="0" fillId="0" borderId="23" xfId="0" applyBorder="1" applyAlignment="1">
      <alignment horizontal="center" vertical="center" textRotation="255"/>
    </xf>
    <xf numFmtId="0" fontId="13" fillId="0" borderId="0" xfId="0" applyFont="1" applyAlignment="1">
      <alignment horizontal="center" vertical="center"/>
    </xf>
    <xf numFmtId="0" fontId="10" fillId="0" borderId="36" xfId="0" applyFont="1" applyBorder="1" applyAlignment="1">
      <alignment horizontal="center" vertical="center"/>
    </xf>
    <xf numFmtId="0" fontId="10" fillId="0" borderId="60" xfId="0" applyFont="1" applyBorder="1" applyAlignment="1">
      <alignment horizontal="center" vertical="center"/>
    </xf>
    <xf numFmtId="0" fontId="10" fillId="0" borderId="48" xfId="0" applyFont="1" applyBorder="1" applyAlignment="1">
      <alignment horizontal="center" vertical="center"/>
    </xf>
    <xf numFmtId="49" fontId="14" fillId="5" borderId="36" xfId="0" applyNumberFormat="1" applyFont="1" applyFill="1" applyBorder="1" applyAlignment="1" applyProtection="1">
      <alignment horizontal="left" vertical="center"/>
      <protection locked="0"/>
    </xf>
    <xf numFmtId="49" fontId="14" fillId="5" borderId="60" xfId="0" applyNumberFormat="1" applyFont="1" applyFill="1" applyBorder="1" applyAlignment="1" applyProtection="1">
      <alignment horizontal="left" vertical="center"/>
      <protection locked="0"/>
    </xf>
    <xf numFmtId="0" fontId="31" fillId="5" borderId="36" xfId="7" applyFill="1" applyBorder="1" applyAlignment="1" applyProtection="1">
      <alignment horizontal="left" vertical="center" shrinkToFit="1"/>
      <protection locked="0"/>
    </xf>
    <xf numFmtId="0" fontId="14" fillId="5" borderId="36" xfId="0" applyFont="1" applyFill="1" applyBorder="1" applyAlignment="1" applyProtection="1">
      <alignment horizontal="left" vertical="center" shrinkToFit="1"/>
      <protection locked="0"/>
    </xf>
    <xf numFmtId="0" fontId="14" fillId="5" borderId="37" xfId="0" applyFont="1" applyFill="1" applyBorder="1" applyAlignment="1" applyProtection="1">
      <alignment horizontal="left" vertical="center" shrinkToFit="1"/>
      <protection locked="0"/>
    </xf>
    <xf numFmtId="0" fontId="10" fillId="0" borderId="45"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right" vertical="center"/>
    </xf>
    <xf numFmtId="0" fontId="10" fillId="0" borderId="30" xfId="0" applyFont="1" applyBorder="1" applyAlignment="1">
      <alignment horizontal="right" vertical="center"/>
    </xf>
    <xf numFmtId="38" fontId="10" fillId="0" borderId="32" xfId="4" applyFont="1" applyBorder="1" applyAlignment="1" applyProtection="1">
      <alignment horizontal="right" vertical="center"/>
    </xf>
    <xf numFmtId="38" fontId="10" fillId="0" borderId="30" xfId="4" applyFont="1" applyBorder="1" applyAlignment="1" applyProtection="1">
      <alignment horizontal="right" vertical="center"/>
    </xf>
    <xf numFmtId="0" fontId="10" fillId="0" borderId="29" xfId="0" applyFont="1" applyBorder="1" applyAlignment="1">
      <alignment horizontal="center" vertical="center"/>
    </xf>
    <xf numFmtId="0" fontId="15" fillId="0" borderId="0" xfId="0" applyFont="1">
      <alignment vertical="center"/>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32"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1" xfId="0" applyFont="1" applyBorder="1" applyAlignment="1">
      <alignment horizontal="center" vertical="center" shrinkToFit="1"/>
    </xf>
    <xf numFmtId="38" fontId="14" fillId="0" borderId="66" xfId="4" applyFont="1" applyBorder="1" applyAlignment="1" applyProtection="1">
      <alignment vertical="center"/>
    </xf>
    <xf numFmtId="38" fontId="14" fillId="0" borderId="46" xfId="4" applyFont="1" applyBorder="1" applyAlignment="1" applyProtection="1">
      <alignment vertical="center"/>
    </xf>
    <xf numFmtId="0" fontId="13" fillId="0" borderId="0" xfId="0" applyFont="1" applyAlignment="1">
      <alignment horizontal="center" vertical="center" shrinkToFit="1"/>
    </xf>
    <xf numFmtId="0" fontId="10" fillId="0" borderId="58" xfId="0" applyFont="1" applyBorder="1" applyAlignment="1">
      <alignment horizontal="center" vertical="center" textRotation="255"/>
    </xf>
    <xf numFmtId="0" fontId="10" fillId="0" borderId="23" xfId="0" applyFont="1" applyBorder="1" applyAlignment="1">
      <alignment horizontal="center" vertical="center" textRotation="255"/>
    </xf>
    <xf numFmtId="0" fontId="14" fillId="5" borderId="0" xfId="0" applyFont="1" applyFill="1" applyAlignment="1" applyProtection="1">
      <alignment horizontal="center" vertical="center"/>
      <protection locked="0"/>
    </xf>
    <xf numFmtId="0" fontId="10" fillId="0" borderId="5" xfId="0" applyFont="1" applyBorder="1" applyAlignment="1">
      <alignment horizontal="center" vertical="center"/>
    </xf>
    <xf numFmtId="0" fontId="10" fillId="0" borderId="25" xfId="0" applyFont="1" applyBorder="1" applyAlignment="1">
      <alignment horizontal="center" vertical="center"/>
    </xf>
    <xf numFmtId="0" fontId="10" fillId="0" borderId="8" xfId="0" applyFont="1" applyBorder="1" applyAlignment="1">
      <alignment horizontal="center" vertical="center"/>
    </xf>
    <xf numFmtId="0" fontId="10" fillId="0" borderId="26" xfId="0" applyFont="1" applyBorder="1" applyAlignment="1">
      <alignment horizontal="center" vertical="center"/>
    </xf>
    <xf numFmtId="0" fontId="14" fillId="5" borderId="7" xfId="0" applyFont="1" applyFill="1" applyBorder="1" applyAlignment="1" applyProtection="1">
      <alignment horizontal="left" vertical="center"/>
      <protection locked="0"/>
    </xf>
    <xf numFmtId="0" fontId="14" fillId="5" borderId="56" xfId="0" applyFont="1" applyFill="1" applyBorder="1" applyAlignment="1" applyProtection="1">
      <alignment horizontal="left" vertical="center"/>
      <protection locked="0"/>
    </xf>
    <xf numFmtId="0" fontId="14" fillId="5" borderId="46" xfId="0" applyFont="1" applyFill="1" applyBorder="1" applyAlignment="1" applyProtection="1">
      <alignment horizontal="left" vertical="center"/>
      <protection locked="0"/>
    </xf>
    <xf numFmtId="0" fontId="14" fillId="5" borderId="51" xfId="0" applyFont="1" applyFill="1" applyBorder="1" applyAlignment="1" applyProtection="1">
      <alignment horizontal="left" vertical="center"/>
      <protection locked="0"/>
    </xf>
    <xf numFmtId="0" fontId="14" fillId="5" borderId="24" xfId="0" applyFont="1" applyFill="1" applyBorder="1" applyAlignment="1" applyProtection="1">
      <alignment horizontal="left" vertical="center"/>
      <protection locked="0"/>
    </xf>
    <xf numFmtId="0" fontId="14" fillId="0" borderId="0" xfId="0" applyFont="1" applyAlignment="1">
      <alignment horizontal="center" vertical="center"/>
    </xf>
    <xf numFmtId="0" fontId="9" fillId="0" borderId="0" xfId="0" applyFont="1" applyAlignment="1">
      <alignment horizontal="left" vertical="center"/>
    </xf>
    <xf numFmtId="180" fontId="11" fillId="0" borderId="1" xfId="4" applyNumberFormat="1" applyFont="1" applyFill="1" applyBorder="1" applyAlignment="1" applyProtection="1">
      <alignment horizontal="right" vertical="center" shrinkToFit="1"/>
    </xf>
    <xf numFmtId="180" fontId="11" fillId="0" borderId="2" xfId="4" applyNumberFormat="1" applyFont="1" applyFill="1" applyBorder="1" applyAlignment="1" applyProtection="1">
      <alignment horizontal="right" vertical="center" shrinkToFit="1"/>
    </xf>
    <xf numFmtId="180" fontId="11" fillId="0" borderId="3" xfId="4" applyNumberFormat="1" applyFont="1" applyFill="1" applyBorder="1" applyAlignment="1" applyProtection="1">
      <alignment horizontal="right" vertical="center" shrinkToFit="1"/>
    </xf>
    <xf numFmtId="181" fontId="11" fillId="0" borderId="1" xfId="4" applyNumberFormat="1" applyFont="1" applyFill="1" applyBorder="1" applyAlignment="1" applyProtection="1">
      <alignment horizontal="right" vertical="center" shrinkToFit="1"/>
    </xf>
    <xf numFmtId="181" fontId="11" fillId="0" borderId="2" xfId="4" applyNumberFormat="1" applyFont="1" applyFill="1" applyBorder="1" applyAlignment="1" applyProtection="1">
      <alignment horizontal="right" vertical="center" shrinkToFit="1"/>
    </xf>
    <xf numFmtId="181" fontId="11" fillId="0" borderId="3" xfId="4" applyNumberFormat="1" applyFont="1" applyFill="1" applyBorder="1" applyAlignment="1" applyProtection="1">
      <alignment horizontal="right"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177" fontId="10" fillId="5" borderId="1" xfId="4" applyNumberFormat="1" applyFont="1" applyFill="1" applyBorder="1" applyAlignment="1" applyProtection="1">
      <alignment horizontal="center" vertical="center" shrinkToFit="1"/>
      <protection locked="0"/>
    </xf>
    <xf numFmtId="177" fontId="10" fillId="5" borderId="2" xfId="4" applyNumberFormat="1" applyFont="1" applyFill="1" applyBorder="1" applyAlignment="1" applyProtection="1">
      <alignment horizontal="center" vertical="center" shrinkToFit="1"/>
      <protection locked="0"/>
    </xf>
    <xf numFmtId="177" fontId="10" fillId="5" borderId="3" xfId="4" applyNumberFormat="1" applyFont="1" applyFill="1" applyBorder="1" applyAlignment="1" applyProtection="1">
      <alignment horizontal="center" vertical="center" shrinkToFit="1"/>
      <protection locked="0"/>
    </xf>
    <xf numFmtId="38" fontId="14" fillId="0" borderId="81" xfId="0" applyNumberFormat="1" applyFont="1" applyBorder="1" applyAlignment="1">
      <alignment horizontal="right" vertical="center" shrinkToFit="1"/>
    </xf>
    <xf numFmtId="38" fontId="14" fillId="0" borderId="0" xfId="0" applyNumberFormat="1" applyFont="1" applyBorder="1" applyAlignment="1">
      <alignment horizontal="right"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0" borderId="61" xfId="4" applyNumberFormat="1" applyFont="1" applyFill="1" applyBorder="1" applyAlignment="1" applyProtection="1">
      <alignment horizontal="center" vertical="center" shrinkToFit="1"/>
      <protection locked="0"/>
    </xf>
    <xf numFmtId="177" fontId="14" fillId="0" borderId="62" xfId="4" applyNumberFormat="1" applyFont="1" applyFill="1" applyBorder="1" applyAlignment="1" applyProtection="1">
      <alignment horizontal="center" vertical="center" shrinkToFit="1"/>
      <protection locked="0"/>
    </xf>
    <xf numFmtId="177" fontId="14" fillId="0" borderId="63" xfId="4" applyNumberFormat="1" applyFont="1" applyFill="1" applyBorder="1" applyAlignment="1" applyProtection="1">
      <alignment horizontal="center" vertical="center" shrinkToFit="1"/>
      <protection locked="0"/>
    </xf>
    <xf numFmtId="180" fontId="14" fillId="0" borderId="1" xfId="4" applyNumberFormat="1" applyFont="1" applyFill="1" applyBorder="1" applyAlignment="1" applyProtection="1">
      <alignment horizontal="right" vertical="center" shrinkToFit="1"/>
    </xf>
    <xf numFmtId="180" fontId="14" fillId="0" borderId="2" xfId="4" applyNumberFormat="1" applyFont="1" applyFill="1" applyBorder="1" applyAlignment="1" applyProtection="1">
      <alignment horizontal="right" vertical="center" shrinkToFit="1"/>
    </xf>
    <xf numFmtId="180" fontId="14" fillId="0" borderId="3" xfId="4" applyNumberFormat="1" applyFont="1" applyFill="1" applyBorder="1" applyAlignment="1" applyProtection="1">
      <alignment horizontal="right" vertical="center" shrinkToFit="1"/>
    </xf>
    <xf numFmtId="0" fontId="11" fillId="5" borderId="40" xfId="0" applyFont="1" applyFill="1" applyBorder="1" applyAlignment="1" applyProtection="1">
      <alignment horizontal="center" vertical="center"/>
      <protection locked="0"/>
    </xf>
    <xf numFmtId="0" fontId="34" fillId="0" borderId="45"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34" fillId="0" borderId="0" xfId="0" applyFont="1" applyAlignment="1">
      <alignment horizontal="center" vertical="center"/>
    </xf>
    <xf numFmtId="0" fontId="11" fillId="5" borderId="74" xfId="0" applyFont="1" applyFill="1" applyBorder="1" applyAlignment="1" applyProtection="1">
      <alignment horizontal="center" vertical="center"/>
      <protection locked="0"/>
    </xf>
    <xf numFmtId="0" fontId="42" fillId="5" borderId="74" xfId="0" applyFont="1" applyFill="1" applyBorder="1" applyAlignment="1" applyProtection="1">
      <alignment horizontal="center" vertical="center"/>
      <protection locked="0"/>
    </xf>
    <xf numFmtId="38" fontId="11" fillId="5" borderId="74" xfId="4" applyFont="1" applyFill="1" applyBorder="1" applyAlignment="1" applyProtection="1">
      <alignment horizontal="center" vertical="center" shrinkToFit="1"/>
      <protection locked="0"/>
    </xf>
    <xf numFmtId="0" fontId="42" fillId="5" borderId="74" xfId="0" applyFont="1" applyFill="1" applyBorder="1" applyAlignment="1" applyProtection="1">
      <alignment horizontal="center" vertical="center" shrinkToFit="1"/>
      <protection locked="0"/>
    </xf>
    <xf numFmtId="49" fontId="11" fillId="0" borderId="0" xfId="0" applyNumberFormat="1" applyFont="1" applyAlignment="1">
      <alignment horizontal="center" vertical="center"/>
    </xf>
    <xf numFmtId="0" fontId="34" fillId="0" borderId="5" xfId="0" applyFont="1" applyBorder="1" applyAlignment="1">
      <alignment horizontal="center" vertical="center"/>
    </xf>
    <xf numFmtId="38" fontId="11" fillId="0" borderId="0" xfId="0" applyNumberFormat="1" applyFont="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4" fillId="5" borderId="74" xfId="0" applyFont="1" applyFill="1" applyBorder="1" applyAlignment="1">
      <alignment horizontal="center" vertical="center"/>
    </xf>
    <xf numFmtId="0" fontId="11" fillId="5" borderId="1" xfId="0" applyFont="1" applyFill="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39" xfId="0" applyFont="1" applyBorder="1" applyAlignment="1" applyProtection="1">
      <alignment horizontal="center" vertical="center"/>
      <protection locked="0"/>
    </xf>
    <xf numFmtId="0" fontId="11" fillId="5" borderId="19" xfId="0" applyFont="1" applyFill="1" applyBorder="1" applyAlignment="1" applyProtection="1">
      <alignment horizontal="center" vertical="center"/>
      <protection locked="0"/>
    </xf>
    <xf numFmtId="0" fontId="42" fillId="5" borderId="19" xfId="0" applyFont="1" applyFill="1" applyBorder="1" applyAlignment="1" applyProtection="1">
      <alignment horizontal="center" vertical="center"/>
      <protection locked="0"/>
    </xf>
    <xf numFmtId="38" fontId="11" fillId="5" borderId="19" xfId="4" applyFont="1" applyFill="1" applyBorder="1" applyAlignment="1" applyProtection="1">
      <alignment horizontal="center" vertical="center" shrinkToFit="1"/>
      <protection locked="0"/>
    </xf>
    <xf numFmtId="0" fontId="42" fillId="5" borderId="19" xfId="0" applyFont="1" applyFill="1" applyBorder="1" applyAlignment="1" applyProtection="1">
      <alignment horizontal="center" vertical="center" shrinkToFit="1"/>
      <protection locked="0"/>
    </xf>
    <xf numFmtId="0" fontId="11" fillId="0" borderId="20" xfId="0" applyFont="1" applyBorder="1" applyAlignment="1">
      <alignment horizontal="center" vertical="center"/>
    </xf>
    <xf numFmtId="0" fontId="11" fillId="0" borderId="19" xfId="0" applyFont="1" applyBorder="1" applyAlignment="1">
      <alignment horizontal="center" vertical="center"/>
    </xf>
    <xf numFmtId="49" fontId="11" fillId="5" borderId="1" xfId="0" applyNumberFormat="1" applyFont="1" applyFill="1" applyBorder="1" applyAlignment="1" applyProtection="1">
      <alignment horizontal="center" vertical="center"/>
      <protection locked="0"/>
    </xf>
    <xf numFmtId="49" fontId="11" fillId="5" borderId="2" xfId="0" applyNumberFormat="1" applyFont="1" applyFill="1" applyBorder="1" applyAlignment="1" applyProtection="1">
      <alignment horizontal="center" vertical="center"/>
      <protection locked="0"/>
    </xf>
    <xf numFmtId="49" fontId="11" fillId="5" borderId="3" xfId="0" applyNumberFormat="1" applyFont="1" applyFill="1" applyBorder="1" applyAlignment="1" applyProtection="1">
      <alignment horizontal="center" vertical="center"/>
      <protection locked="0"/>
    </xf>
    <xf numFmtId="0" fontId="14" fillId="5" borderId="19" xfId="0" applyFont="1" applyFill="1" applyBorder="1" applyAlignment="1">
      <alignment horizontal="center" vertical="center"/>
    </xf>
    <xf numFmtId="49" fontId="11" fillId="5" borderId="19" xfId="0" applyNumberFormat="1"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1"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49" fontId="11" fillId="0" borderId="72" xfId="0" applyNumberFormat="1" applyFont="1" applyBorder="1" applyAlignment="1">
      <alignment horizontal="center" vertical="center"/>
    </xf>
    <xf numFmtId="0" fontId="42" fillId="0" borderId="72" xfId="0" applyFont="1" applyBorder="1">
      <alignment vertical="center"/>
    </xf>
    <xf numFmtId="38" fontId="11" fillId="0" borderId="72" xfId="4" applyFont="1" applyFill="1" applyBorder="1" applyAlignment="1">
      <alignment horizontal="center" vertical="center" shrinkToFit="1"/>
    </xf>
    <xf numFmtId="0" fontId="42" fillId="0" borderId="72" xfId="0" applyFont="1" applyBorder="1" applyAlignment="1">
      <alignment horizontal="center" vertical="center" shrinkToFit="1"/>
    </xf>
    <xf numFmtId="0" fontId="11" fillId="0" borderId="1" xfId="0" applyFont="1" applyBorder="1" applyAlignment="1">
      <alignment horizontal="center" vertical="center"/>
    </xf>
    <xf numFmtId="49" fontId="11" fillId="0" borderId="19" xfId="0" applyNumberFormat="1" applyFont="1" applyBorder="1" applyAlignment="1">
      <alignment horizontal="center" vertical="center"/>
    </xf>
    <xf numFmtId="0" fontId="42" fillId="0" borderId="19" xfId="0" applyFont="1" applyBorder="1" applyAlignment="1">
      <alignment horizontal="center" vertical="center"/>
    </xf>
    <xf numFmtId="38" fontId="11" fillId="0" borderId="19" xfId="4" applyFont="1" applyFill="1" applyBorder="1" applyAlignment="1">
      <alignment horizontal="center" vertical="center" shrinkToFit="1"/>
    </xf>
    <xf numFmtId="0" fontId="42" fillId="0" borderId="19" xfId="0" applyFont="1" applyBorder="1" applyAlignment="1">
      <alignment horizontal="center" vertical="center" shrinkToFit="1"/>
    </xf>
    <xf numFmtId="0" fontId="11" fillId="0" borderId="48"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34" fillId="0" borderId="39" xfId="0" applyFont="1" applyBorder="1" applyAlignment="1">
      <alignment horizontal="center" vertical="center"/>
    </xf>
    <xf numFmtId="0" fontId="11" fillId="0" borderId="81"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shrinkToFit="1"/>
      <protection locked="0"/>
    </xf>
    <xf numFmtId="0" fontId="14" fillId="0" borderId="19"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49" fontId="11" fillId="0" borderId="20" xfId="0" applyNumberFormat="1" applyFont="1" applyBorder="1" applyAlignment="1">
      <alignment horizontal="center" vertical="center" wrapText="1"/>
    </xf>
    <xf numFmtId="49" fontId="11" fillId="0" borderId="19" xfId="0" applyNumberFormat="1" applyFont="1" applyBorder="1" applyAlignment="1">
      <alignment horizontal="center" vertical="center" wrapText="1"/>
    </xf>
    <xf numFmtId="49" fontId="11" fillId="0" borderId="72" xfId="0" applyNumberFormat="1" applyFont="1" applyBorder="1" applyAlignment="1">
      <alignment horizontal="center" vertical="center" wrapText="1"/>
    </xf>
    <xf numFmtId="0" fontId="10" fillId="0" borderId="53" xfId="0" applyFont="1" applyBorder="1">
      <alignment vertical="center"/>
    </xf>
    <xf numFmtId="0" fontId="10" fillId="0" borderId="5" xfId="0" applyFont="1" applyBorder="1">
      <alignment vertical="center"/>
    </xf>
    <xf numFmtId="0" fontId="10" fillId="0" borderId="52" xfId="0" applyFont="1" applyBorder="1">
      <alignment vertical="center"/>
    </xf>
    <xf numFmtId="0" fontId="10" fillId="0" borderId="8" xfId="0" applyFont="1" applyBorder="1">
      <alignment vertical="center"/>
    </xf>
    <xf numFmtId="0" fontId="10" fillId="0" borderId="43"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38" xfId="0" applyFont="1" applyBorder="1" applyAlignment="1">
      <alignment horizontal="center" vertical="center"/>
    </xf>
    <xf numFmtId="0" fontId="10" fillId="0" borderId="19" xfId="0" applyFont="1" applyBorder="1" applyAlignment="1">
      <alignment horizontal="left" vertical="center"/>
    </xf>
    <xf numFmtId="49" fontId="14" fillId="5" borderId="19" xfId="0" applyNumberFormat="1" applyFont="1" applyFill="1" applyBorder="1" applyAlignment="1" applyProtection="1">
      <alignment horizontal="left" vertical="center" shrinkToFit="1"/>
      <protection locked="0"/>
    </xf>
    <xf numFmtId="0" fontId="10" fillId="0" borderId="54"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5" borderId="55" xfId="0" applyFont="1" applyFill="1" applyBorder="1" applyAlignment="1" applyProtection="1">
      <alignment horizontal="left" vertical="center" shrinkToFit="1"/>
      <protection locked="0"/>
    </xf>
    <xf numFmtId="0" fontId="10" fillId="5" borderId="41" xfId="0" applyFont="1" applyFill="1" applyBorder="1" applyAlignment="1" applyProtection="1">
      <alignment horizontal="left" vertical="center" shrinkToFit="1"/>
      <protection locked="0"/>
    </xf>
    <xf numFmtId="0" fontId="10" fillId="5" borderId="42" xfId="0" applyFont="1" applyFill="1" applyBorder="1" applyAlignment="1" applyProtection="1">
      <alignment horizontal="left" vertical="center" shrinkToFi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4" fillId="5" borderId="1" xfId="4" applyNumberFormat="1" applyFont="1" applyFill="1" applyBorder="1" applyAlignment="1" applyProtection="1">
      <alignment horizontal="center" vertical="center" shrinkToFit="1"/>
      <protection locked="0"/>
    </xf>
    <xf numFmtId="177" fontId="14" fillId="5" borderId="2" xfId="4" applyNumberFormat="1" applyFont="1" applyFill="1" applyBorder="1" applyAlignment="1" applyProtection="1">
      <alignment horizontal="center" vertical="center" shrinkToFit="1"/>
      <protection locked="0"/>
    </xf>
    <xf numFmtId="178" fontId="56" fillId="0" borderId="1" xfId="0" applyNumberFormat="1" applyFont="1" applyBorder="1" applyAlignment="1">
      <alignment horizontal="right" vertical="center" shrinkToFit="1"/>
    </xf>
    <xf numFmtId="178" fontId="56" fillId="0" borderId="2" xfId="0" applyNumberFormat="1" applyFont="1" applyBorder="1" applyAlignment="1">
      <alignment horizontal="right" vertical="center" shrinkToFit="1"/>
    </xf>
    <xf numFmtId="0" fontId="34" fillId="0" borderId="1" xfId="0" applyFont="1" applyBorder="1" applyAlignment="1">
      <alignment horizontal="center" vertical="center"/>
    </xf>
    <xf numFmtId="179" fontId="10" fillId="0" borderId="1" xfId="0" applyNumberFormat="1" applyFont="1" applyBorder="1" applyAlignment="1">
      <alignment vertical="center" shrinkToFit="1"/>
    </xf>
    <xf numFmtId="179" fontId="19" fillId="0" borderId="2" xfId="0" applyNumberFormat="1" applyFont="1" applyBorder="1" applyAlignment="1">
      <alignment vertical="center" shrinkToFit="1"/>
    </xf>
    <xf numFmtId="0" fontId="11" fillId="0" borderId="2" xfId="0" applyFont="1" applyBorder="1" applyAlignment="1">
      <alignment vertical="center" shrinkToFit="1"/>
    </xf>
    <xf numFmtId="0" fontId="34" fillId="0" borderId="2" xfId="0" applyFont="1" applyBorder="1" applyAlignment="1">
      <alignment vertical="center" shrinkToFit="1"/>
    </xf>
    <xf numFmtId="40" fontId="10" fillId="0" borderId="1" xfId="0" applyNumberFormat="1" applyFont="1" applyBorder="1" applyAlignment="1">
      <alignment vertical="center" shrinkToFit="1"/>
    </xf>
    <xf numFmtId="40" fontId="10" fillId="0" borderId="2" xfId="0" applyNumberFormat="1" applyFont="1" applyBorder="1" applyAlignment="1">
      <alignment vertical="center" shrinkToFit="1"/>
    </xf>
    <xf numFmtId="0" fontId="11" fillId="0" borderId="3" xfId="0" applyFont="1" applyBorder="1" applyAlignment="1">
      <alignment vertical="center" shrinkToFit="1"/>
    </xf>
    <xf numFmtId="179" fontId="10" fillId="0" borderId="2" xfId="0" applyNumberFormat="1" applyFont="1" applyBorder="1" applyAlignment="1">
      <alignment vertical="center" shrinkToFit="1"/>
    </xf>
    <xf numFmtId="0" fontId="11" fillId="0" borderId="61" xfId="0" applyFont="1" applyBorder="1" applyAlignment="1">
      <alignment vertical="center" shrinkToFit="1"/>
    </xf>
    <xf numFmtId="0" fontId="34" fillId="0" borderId="62" xfId="0" applyFont="1" applyBorder="1" applyAlignment="1">
      <alignment vertical="center" shrinkToFit="1"/>
    </xf>
    <xf numFmtId="0" fontId="34" fillId="0" borderId="63" xfId="0" applyFont="1" applyBorder="1" applyAlignment="1">
      <alignment vertical="center" shrinkToFit="1"/>
    </xf>
    <xf numFmtId="0" fontId="13" fillId="0" borderId="2" xfId="0" applyFont="1" applyBorder="1" applyAlignment="1">
      <alignment vertical="center" shrinkToFit="1"/>
    </xf>
    <xf numFmtId="0" fontId="13" fillId="0" borderId="3" xfId="0" applyFont="1" applyBorder="1" applyAlignment="1">
      <alignment vertical="center" shrinkToFit="1"/>
    </xf>
    <xf numFmtId="0" fontId="34" fillId="0" borderId="36" xfId="0" applyFont="1" applyBorder="1" applyAlignment="1">
      <alignment horizontal="center" vertical="center"/>
    </xf>
    <xf numFmtId="0" fontId="34" fillId="0" borderId="37" xfId="0" applyFont="1" applyBorder="1" applyAlignment="1">
      <alignment horizontal="center" vertical="center"/>
    </xf>
    <xf numFmtId="49" fontId="11" fillId="5" borderId="40" xfId="0" applyNumberFormat="1" applyFont="1" applyFill="1" applyBorder="1" applyAlignment="1" applyProtection="1">
      <alignment horizontal="center" vertical="center"/>
      <protection locked="0"/>
    </xf>
    <xf numFmtId="49" fontId="11" fillId="5" borderId="41" xfId="0" applyNumberFormat="1" applyFont="1" applyFill="1" applyBorder="1" applyAlignment="1" applyProtection="1">
      <alignment horizontal="center" vertical="center"/>
      <protection locked="0"/>
    </xf>
    <xf numFmtId="49" fontId="11" fillId="5" borderId="45" xfId="0" applyNumberFormat="1" applyFont="1" applyFill="1" applyBorder="1" applyAlignment="1" applyProtection="1">
      <alignment horizontal="center" vertical="center"/>
      <protection locked="0"/>
    </xf>
    <xf numFmtId="49" fontId="40" fillId="0" borderId="0" xfId="0" applyNumberFormat="1" applyFont="1" applyAlignment="1">
      <alignment horizontal="left" vertical="center"/>
    </xf>
    <xf numFmtId="0" fontId="43" fillId="4" borderId="29" xfId="0" applyFont="1" applyFill="1" applyBorder="1" applyAlignment="1">
      <alignment horizontal="center" vertical="center"/>
    </xf>
    <xf numFmtId="0" fontId="43" fillId="4" borderId="30" xfId="0" applyFont="1" applyFill="1" applyBorder="1" applyAlignment="1">
      <alignment horizontal="center" vertical="center"/>
    </xf>
    <xf numFmtId="0" fontId="43" fillId="4" borderId="33" xfId="0" applyFont="1" applyFill="1" applyBorder="1" applyAlignment="1">
      <alignment horizontal="center" vertical="center"/>
    </xf>
    <xf numFmtId="0" fontId="10" fillId="0" borderId="70"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9" xfId="0" applyFont="1" applyBorder="1" applyAlignment="1">
      <alignment horizontal="left" vertical="center"/>
    </xf>
    <xf numFmtId="0" fontId="10" fillId="0" borderId="55"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1" fillId="0" borderId="72" xfId="0" applyFont="1" applyBorder="1" applyAlignment="1">
      <alignment horizontal="center" vertical="center"/>
    </xf>
    <xf numFmtId="0" fontId="11" fillId="0" borderId="76" xfId="0" applyFont="1" applyBorder="1" applyAlignment="1">
      <alignment horizontal="center" vertical="center"/>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39" xfId="0" applyFont="1" applyFill="1" applyBorder="1" applyAlignment="1">
      <alignment horizontal="center" vertical="center"/>
    </xf>
    <xf numFmtId="0" fontId="10" fillId="5" borderId="64" xfId="0" applyFont="1" applyFill="1" applyBorder="1" applyAlignment="1" applyProtection="1">
      <alignment horizontal="left" vertical="center" shrinkToFit="1"/>
      <protection locked="0"/>
    </xf>
    <xf numFmtId="0" fontId="10" fillId="5" borderId="78" xfId="0" applyFont="1" applyFill="1" applyBorder="1" applyAlignment="1" applyProtection="1">
      <alignment horizontal="left" vertical="center" shrinkToFit="1"/>
      <protection locked="0"/>
    </xf>
    <xf numFmtId="0" fontId="10" fillId="5" borderId="67" xfId="0" applyFont="1" applyFill="1" applyBorder="1" applyAlignment="1" applyProtection="1">
      <alignment horizontal="left" vertical="center" shrinkToFit="1"/>
      <protection locked="0"/>
    </xf>
    <xf numFmtId="0" fontId="10" fillId="5" borderId="79" xfId="0" applyFont="1" applyFill="1" applyBorder="1" applyAlignment="1" applyProtection="1">
      <alignment horizontal="left" vertical="center" shrinkToFit="1"/>
      <protection locked="0"/>
    </xf>
    <xf numFmtId="38" fontId="10" fillId="0" borderId="2" xfId="4" applyFont="1" applyFill="1" applyBorder="1" applyAlignment="1" applyProtection="1">
      <alignment horizontal="center" vertical="center" shrinkToFi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0" fillId="0" borderId="2" xfId="0" applyFont="1" applyBorder="1" applyAlignment="1" applyProtection="1">
      <alignment horizontal="center" vertical="center" shrinkToFit="1"/>
      <protection locked="0"/>
    </xf>
    <xf numFmtId="38" fontId="14" fillId="5" borderId="2" xfId="4" applyFont="1" applyFill="1" applyBorder="1" applyAlignment="1" applyProtection="1">
      <alignment horizontal="center" vertical="center" shrinkToFit="1"/>
      <protection locked="0"/>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0" fillId="5" borderId="54" xfId="0" applyFont="1" applyFill="1" applyBorder="1" applyAlignment="1" applyProtection="1">
      <alignment horizontal="center" vertical="center" shrinkToFit="1"/>
      <protection locked="0"/>
    </xf>
    <xf numFmtId="0" fontId="10" fillId="5" borderId="2" xfId="0" applyFont="1" applyFill="1" applyBorder="1" applyAlignment="1" applyProtection="1">
      <alignment horizontal="center" vertical="center" shrinkToFit="1"/>
      <protection locked="0"/>
    </xf>
    <xf numFmtId="0" fontId="10" fillId="5" borderId="3" xfId="0" applyFont="1" applyFill="1" applyBorder="1" applyAlignment="1" applyProtection="1">
      <alignment horizontal="center" vertical="center" shrinkToFit="1"/>
      <protection locked="0"/>
    </xf>
    <xf numFmtId="49" fontId="10" fillId="5" borderId="5" xfId="0" applyNumberFormat="1" applyFont="1" applyFill="1" applyBorder="1" applyAlignment="1" applyProtection="1">
      <alignment horizontal="center" vertical="center" shrinkToFit="1"/>
      <protection locked="0"/>
    </xf>
    <xf numFmtId="0" fontId="10" fillId="0" borderId="0" xfId="0" applyFont="1" applyAlignment="1">
      <alignment horizontal="center" vertical="center"/>
    </xf>
    <xf numFmtId="0" fontId="10" fillId="0" borderId="75" xfId="0" applyFont="1" applyBorder="1" applyAlignment="1">
      <alignment horizontal="center" vertical="center"/>
    </xf>
    <xf numFmtId="0" fontId="10" fillId="5" borderId="49" xfId="0" applyFont="1" applyFill="1" applyBorder="1" applyAlignment="1" applyProtection="1">
      <alignment horizontal="left" vertical="center" shrinkToFit="1"/>
      <protection locked="0"/>
    </xf>
    <xf numFmtId="0" fontId="10" fillId="5" borderId="0" xfId="0" applyFont="1" applyFill="1" applyAlignment="1" applyProtection="1">
      <alignment horizontal="left" vertical="center" shrinkToFit="1"/>
      <protection locked="0"/>
    </xf>
    <xf numFmtId="0" fontId="10" fillId="5" borderId="75" xfId="0" applyFont="1" applyFill="1" applyBorder="1" applyAlignment="1" applyProtection="1">
      <alignment horizontal="left" vertical="center" shrinkToFit="1"/>
      <protection locked="0"/>
    </xf>
    <xf numFmtId="0" fontId="31" fillId="5" borderId="19" xfId="7" applyFill="1" applyBorder="1" applyAlignment="1" applyProtection="1">
      <alignment horizontal="left" vertical="center" shrinkToFit="1"/>
      <protection locked="0"/>
    </xf>
    <xf numFmtId="0" fontId="39" fillId="5" borderId="19" xfId="7" applyFont="1" applyFill="1" applyBorder="1" applyAlignment="1" applyProtection="1">
      <alignment horizontal="left" vertical="center" shrinkToFit="1"/>
      <protection locked="0"/>
    </xf>
    <xf numFmtId="0" fontId="39" fillId="5" borderId="77" xfId="7" applyFont="1" applyFill="1" applyBorder="1" applyAlignment="1" applyProtection="1">
      <alignment horizontal="left" vertical="center" shrinkToFit="1"/>
      <protection locked="0"/>
    </xf>
    <xf numFmtId="49" fontId="11" fillId="5" borderId="74" xfId="0" applyNumberFormat="1" applyFont="1" applyFill="1" applyBorder="1" applyAlignment="1" applyProtection="1">
      <alignment horizontal="center" vertical="center" wrapText="1"/>
      <protection locked="0"/>
    </xf>
    <xf numFmtId="0" fontId="35" fillId="0" borderId="0" xfId="0" applyFont="1" applyAlignment="1">
      <alignment vertical="center" wrapText="1"/>
    </xf>
    <xf numFmtId="0" fontId="35" fillId="0" borderId="0" xfId="0" applyFont="1">
      <alignment vertical="center"/>
    </xf>
    <xf numFmtId="0" fontId="38" fillId="0" borderId="0" xfId="0" applyFont="1" applyAlignment="1">
      <alignment horizontal="center" vertical="center"/>
    </xf>
    <xf numFmtId="0" fontId="38" fillId="0" borderId="0" xfId="0" applyFont="1">
      <alignment vertical="center"/>
    </xf>
    <xf numFmtId="0" fontId="37" fillId="5" borderId="0" xfId="0" applyFont="1" applyFill="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0" xfId="0" applyFont="1" applyAlignment="1">
      <alignment horizontal="left" vertical="center" wrapText="1"/>
    </xf>
    <xf numFmtId="0" fontId="34" fillId="0" borderId="0" xfId="0" applyFont="1" applyAlignment="1">
      <alignment vertical="center" wrapText="1"/>
    </xf>
    <xf numFmtId="0" fontId="34" fillId="0" borderId="2" xfId="0" applyFont="1" applyBorder="1">
      <alignment vertical="center"/>
    </xf>
    <xf numFmtId="0" fontId="34" fillId="0" borderId="3" xfId="0" applyFont="1" applyBorder="1">
      <alignment vertical="center"/>
    </xf>
    <xf numFmtId="0" fontId="34" fillId="0" borderId="1" xfId="0" applyFont="1" applyBorder="1" applyAlignment="1">
      <alignment vertical="center" shrinkToFit="1"/>
    </xf>
    <xf numFmtId="0" fontId="34" fillId="0" borderId="3" xfId="0" applyFont="1" applyBorder="1" applyAlignment="1">
      <alignment vertical="center" shrinkToFit="1"/>
    </xf>
    <xf numFmtId="49" fontId="34" fillId="5" borderId="19" xfId="0" applyNumberFormat="1" applyFont="1" applyFill="1" applyBorder="1" applyAlignment="1" applyProtection="1">
      <alignment horizontal="center" vertical="center" wrapText="1"/>
      <protection locked="0"/>
    </xf>
    <xf numFmtId="0" fontId="35" fillId="0" borderId="0" xfId="0" applyFont="1" applyAlignment="1">
      <alignment horizontal="center" vertical="center"/>
    </xf>
    <xf numFmtId="176" fontId="48" fillId="0" borderId="0" xfId="0" applyNumberFormat="1" applyFont="1" applyAlignment="1">
      <alignment horizontal="right" vertical="center" shrinkToFit="1"/>
    </xf>
    <xf numFmtId="0" fontId="34" fillId="0" borderId="4" xfId="0" applyFont="1" applyBorder="1" applyAlignment="1">
      <alignment horizontal="left" vertical="center" shrinkToFit="1"/>
    </xf>
    <xf numFmtId="0" fontId="34" fillId="0" borderId="5" xfId="0" applyFont="1" applyBorder="1" applyAlignment="1">
      <alignment horizontal="left" vertical="center" shrinkToFit="1"/>
    </xf>
    <xf numFmtId="0" fontId="34" fillId="0" borderId="6" xfId="0" applyFont="1" applyBorder="1" applyAlignment="1">
      <alignment horizontal="left" vertical="center" shrinkToFit="1"/>
    </xf>
    <xf numFmtId="0" fontId="34" fillId="0" borderId="9" xfId="0" applyFont="1" applyBorder="1" applyAlignment="1">
      <alignment horizontal="left" vertical="center" shrinkToFit="1"/>
    </xf>
    <xf numFmtId="0" fontId="34" fillId="0" borderId="8" xfId="0" applyFont="1" applyBorder="1" applyAlignment="1">
      <alignment horizontal="left" vertical="center" shrinkToFit="1"/>
    </xf>
    <xf numFmtId="0" fontId="34" fillId="0" borderId="10" xfId="0" applyFont="1" applyBorder="1" applyAlignment="1">
      <alignment horizontal="left" vertical="center" shrinkToFit="1"/>
    </xf>
    <xf numFmtId="49" fontId="34" fillId="0" borderId="19" xfId="0" applyNumberFormat="1" applyFont="1" applyBorder="1" applyAlignment="1">
      <alignment horizontal="left" vertical="center" wrapText="1"/>
    </xf>
    <xf numFmtId="49" fontId="34" fillId="5" borderId="1" xfId="0" applyNumberFormat="1" applyFont="1" applyFill="1" applyBorder="1" applyAlignment="1" applyProtection="1">
      <alignment horizontal="center" vertical="center" wrapText="1"/>
      <protection locked="0"/>
    </xf>
    <xf numFmtId="49" fontId="34" fillId="5" borderId="2" xfId="0" applyNumberFormat="1" applyFont="1" applyFill="1" applyBorder="1" applyAlignment="1" applyProtection="1">
      <alignment horizontal="center" vertical="center" wrapText="1"/>
      <protection locked="0"/>
    </xf>
    <xf numFmtId="49" fontId="34" fillId="5" borderId="3" xfId="0" applyNumberFormat="1" applyFont="1" applyFill="1" applyBorder="1" applyAlignment="1" applyProtection="1">
      <alignment horizontal="center" vertical="center" wrapText="1"/>
      <protection locked="0"/>
    </xf>
    <xf numFmtId="49" fontId="34" fillId="0" borderId="19" xfId="0" applyNumberFormat="1" applyFont="1" applyBorder="1" applyAlignment="1">
      <alignment horizontal="left" vertical="center" shrinkToFit="1"/>
    </xf>
  </cellXfs>
  <cellStyles count="8">
    <cellStyle name="パーセント 2" xfId="2" xr:uid="{00000000-0005-0000-0000-000000000000}"/>
    <cellStyle name="ハイパーリンク" xfId="7"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20"/>
  <sheetViews>
    <sheetView showGridLines="0" tabSelected="1" view="pageBreakPreview" zoomScaleNormal="100" zoomScaleSheetLayoutView="100" workbookViewId="0">
      <selection activeCell="C16" sqref="C16"/>
    </sheetView>
  </sheetViews>
  <sheetFormatPr defaultRowHeight="13.5"/>
  <cols>
    <col min="1" max="1" width="1.625" style="40" customWidth="1"/>
    <col min="2" max="2" width="5.5" style="40" customWidth="1"/>
    <col min="3" max="3" width="87.375" style="41" customWidth="1"/>
    <col min="4" max="4" width="4.25" style="40" customWidth="1"/>
    <col min="5" max="16384" width="9" style="40"/>
  </cols>
  <sheetData>
    <row r="2" spans="2:3" ht="17.25">
      <c r="B2" s="52" t="s">
        <v>63</v>
      </c>
    </row>
    <row r="4" spans="2:3" ht="17.25">
      <c r="B4" s="42" t="s">
        <v>33</v>
      </c>
    </row>
    <row r="5" spans="2:3" ht="17.25">
      <c r="B5" s="42"/>
    </row>
    <row r="6" spans="2:3" ht="14.25">
      <c r="B6" s="44" t="s">
        <v>131</v>
      </c>
    </row>
    <row r="7" spans="2:3" ht="14.25">
      <c r="C7" s="43"/>
    </row>
    <row r="8" spans="2:3" ht="14.25">
      <c r="B8" s="45" t="s">
        <v>31</v>
      </c>
      <c r="C8" s="46" t="s">
        <v>64</v>
      </c>
    </row>
    <row r="9" spans="2:3" ht="33.75" customHeight="1">
      <c r="B9" s="47">
        <v>1</v>
      </c>
      <c r="C9" s="53" t="s">
        <v>67</v>
      </c>
    </row>
    <row r="10" spans="2:3" ht="33.75" customHeight="1">
      <c r="B10" s="47">
        <v>2</v>
      </c>
      <c r="C10" s="53" t="s">
        <v>65</v>
      </c>
    </row>
    <row r="11" spans="2:3" ht="33.75" customHeight="1">
      <c r="B11" s="47">
        <v>3</v>
      </c>
      <c r="C11" s="53" t="s">
        <v>66</v>
      </c>
    </row>
    <row r="12" spans="2:3" ht="33.75" customHeight="1">
      <c r="B12" s="47">
        <v>4</v>
      </c>
      <c r="C12" s="53" t="s">
        <v>69</v>
      </c>
    </row>
    <row r="13" spans="2:3" ht="33.75" customHeight="1">
      <c r="B13" s="47">
        <v>5</v>
      </c>
      <c r="C13" s="53" t="s">
        <v>158</v>
      </c>
    </row>
    <row r="14" spans="2:3" ht="33.75" customHeight="1">
      <c r="B14" s="47">
        <v>6</v>
      </c>
      <c r="C14" s="53" t="s">
        <v>32</v>
      </c>
    </row>
    <row r="15" spans="2:3" ht="33.75" customHeight="1">
      <c r="B15" s="47">
        <v>7</v>
      </c>
      <c r="C15" s="54" t="s">
        <v>185</v>
      </c>
    </row>
    <row r="16" spans="2:3" ht="33.75" customHeight="1">
      <c r="B16" s="47">
        <v>8</v>
      </c>
      <c r="C16" s="53" t="s">
        <v>68</v>
      </c>
    </row>
    <row r="17" spans="2:3" ht="33.75" customHeight="1">
      <c r="B17" s="47">
        <v>9</v>
      </c>
      <c r="C17" s="53" t="s">
        <v>70</v>
      </c>
    </row>
    <row r="18" spans="2:3" ht="33.75" customHeight="1">
      <c r="B18" s="47">
        <v>10</v>
      </c>
      <c r="C18" s="53" t="s">
        <v>71</v>
      </c>
    </row>
    <row r="19" spans="2:3" ht="123" customHeight="1">
      <c r="B19" s="133">
        <v>11</v>
      </c>
      <c r="C19" s="53" t="s">
        <v>171</v>
      </c>
    </row>
    <row r="20" spans="2:3" ht="54" customHeight="1"/>
  </sheetData>
  <phoneticPr fontId="4"/>
  <pageMargins left="0.62992125984251968" right="0.23622047244094491" top="0.94488188976377963" bottom="0.74803149606299213" header="0.31496062992125984" footer="0.31496062992125984"/>
  <pageSetup paperSize="9" fitToHeight="0" orientation="portrait" horizont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48"/>
  <sheetViews>
    <sheetView showGridLines="0" view="pageBreakPreview" topLeftCell="A22" zoomScaleNormal="120" zoomScaleSheetLayoutView="100" zoomScalePageLayoutView="130" workbookViewId="0"/>
  </sheetViews>
  <sheetFormatPr defaultColWidth="2.25" defaultRowHeight="12"/>
  <cols>
    <col min="1" max="19" width="3.375" style="3" customWidth="1"/>
    <col min="20" max="23" width="2.25" style="3"/>
    <col min="24" max="27" width="2.75" style="3" customWidth="1"/>
    <col min="28" max="28" width="3.25" style="3" bestFit="1" customWidth="1"/>
    <col min="29" max="29" width="1.25" style="3" customWidth="1"/>
    <col min="30" max="16384" width="2.25" style="3"/>
  </cols>
  <sheetData>
    <row r="1" spans="1:38" ht="13.5" customHeight="1">
      <c r="A1" s="40" t="s">
        <v>125</v>
      </c>
      <c r="C1" s="6"/>
      <c r="D1" s="6"/>
    </row>
    <row r="2" spans="1:38" ht="20.25" customHeight="1">
      <c r="A2" s="16"/>
      <c r="C2" s="6"/>
      <c r="D2" s="6"/>
    </row>
    <row r="3" spans="1:38" ht="18" customHeight="1">
      <c r="A3" s="190" t="s">
        <v>132</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row>
    <row r="4" spans="1:38" ht="18" customHeight="1">
      <c r="A4" s="190" t="s">
        <v>72</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row>
    <row r="5" spans="1:38" ht="8.2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ht="13.5">
      <c r="C6" s="6"/>
      <c r="D6" s="6"/>
      <c r="S6" s="149" t="s">
        <v>30</v>
      </c>
      <c r="T6" s="237"/>
      <c r="U6" s="237"/>
      <c r="V6" s="89" t="s">
        <v>3</v>
      </c>
      <c r="W6" s="237"/>
      <c r="X6" s="237"/>
      <c r="Y6" s="89" t="s">
        <v>2</v>
      </c>
      <c r="Z6" s="237"/>
      <c r="AA6" s="237"/>
      <c r="AB6" s="89" t="s">
        <v>1</v>
      </c>
    </row>
    <row r="7" spans="1:38" ht="18" customHeight="1">
      <c r="A7" s="247" t="s">
        <v>122</v>
      </c>
      <c r="B7" s="247"/>
      <c r="C7" s="247"/>
      <c r="D7" s="247"/>
      <c r="E7" s="247"/>
      <c r="F7" s="247"/>
      <c r="G7" s="247"/>
      <c r="H7" s="3" t="s">
        <v>157</v>
      </c>
    </row>
    <row r="8" spans="1:38" ht="8.25" customHeight="1">
      <c r="C8" s="6"/>
      <c r="D8" s="6"/>
    </row>
    <row r="9" spans="1:38" ht="13.5">
      <c r="A9" s="3" t="s">
        <v>51</v>
      </c>
      <c r="B9" s="40"/>
      <c r="C9" s="6"/>
      <c r="D9" s="6"/>
    </row>
    <row r="10" spans="1:38" ht="11.25" customHeight="1" thickBot="1">
      <c r="C10" s="6"/>
      <c r="D10" s="6"/>
    </row>
    <row r="11" spans="1:38" ht="21" customHeight="1">
      <c r="A11" s="207" t="s">
        <v>21</v>
      </c>
      <c r="B11" s="199" t="s">
        <v>4</v>
      </c>
      <c r="C11" s="199"/>
      <c r="D11" s="199"/>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5"/>
    </row>
    <row r="12" spans="1:38" ht="32.25" customHeight="1">
      <c r="A12" s="235"/>
      <c r="B12" s="203" t="s">
        <v>5</v>
      </c>
      <c r="C12" s="203"/>
      <c r="D12" s="203"/>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3"/>
    </row>
    <row r="13" spans="1:38" ht="13.5" customHeight="1">
      <c r="A13" s="235"/>
      <c r="B13" s="238" t="s">
        <v>22</v>
      </c>
      <c r="C13" s="238"/>
      <c r="D13" s="239"/>
      <c r="E13" s="62" t="s">
        <v>6</v>
      </c>
      <c r="F13" s="62"/>
      <c r="G13" s="62"/>
      <c r="H13" s="191"/>
      <c r="I13" s="191"/>
      <c r="J13" s="62" t="s">
        <v>7</v>
      </c>
      <c r="K13" s="191"/>
      <c r="L13" s="191"/>
      <c r="M13" s="191"/>
      <c r="N13" s="62" t="s">
        <v>8</v>
      </c>
      <c r="O13" s="62"/>
      <c r="P13" s="62"/>
      <c r="Q13" s="62"/>
      <c r="R13" s="62"/>
      <c r="S13" s="62"/>
      <c r="T13" s="62"/>
      <c r="U13" s="62"/>
      <c r="V13" s="62"/>
      <c r="W13" s="62"/>
      <c r="X13" s="62"/>
      <c r="Y13" s="62"/>
      <c r="Z13" s="62"/>
      <c r="AA13" s="62"/>
      <c r="AB13" s="63"/>
    </row>
    <row r="14" spans="1:38" ht="33" customHeight="1">
      <c r="A14" s="235"/>
      <c r="B14" s="240"/>
      <c r="C14" s="240"/>
      <c r="D14" s="241"/>
      <c r="E14" s="246"/>
      <c r="F14" s="242"/>
      <c r="G14" s="242"/>
      <c r="H14" s="242"/>
      <c r="I14" s="242"/>
      <c r="J14" s="242"/>
      <c r="K14" s="242"/>
      <c r="L14" s="242"/>
      <c r="M14" s="242"/>
      <c r="N14" s="242"/>
      <c r="O14" s="242"/>
      <c r="P14" s="242"/>
      <c r="Q14" s="242"/>
      <c r="R14" s="242"/>
      <c r="S14" s="242"/>
      <c r="T14" s="242"/>
      <c r="U14" s="242"/>
      <c r="V14" s="242"/>
      <c r="W14" s="242"/>
      <c r="X14" s="242"/>
      <c r="Y14" s="242"/>
      <c r="Z14" s="242"/>
      <c r="AA14" s="242"/>
      <c r="AB14" s="243"/>
    </row>
    <row r="15" spans="1:38" ht="26.25" customHeight="1" thickBot="1">
      <c r="A15" s="236"/>
      <c r="B15" s="195" t="s">
        <v>11</v>
      </c>
      <c r="C15" s="195"/>
      <c r="D15" s="195"/>
      <c r="E15" s="195"/>
      <c r="F15" s="195"/>
      <c r="G15" s="195"/>
      <c r="H15" s="195"/>
      <c r="I15" s="218"/>
      <c r="J15" s="194" t="s">
        <v>12</v>
      </c>
      <c r="K15" s="195"/>
      <c r="L15" s="195"/>
      <c r="M15" s="192"/>
      <c r="N15" s="192"/>
      <c r="O15" s="192"/>
      <c r="P15" s="192"/>
      <c r="Q15" s="193"/>
      <c r="R15" s="194" t="s">
        <v>13</v>
      </c>
      <c r="S15" s="195"/>
      <c r="T15" s="195"/>
      <c r="U15" s="192"/>
      <c r="V15" s="192"/>
      <c r="W15" s="192"/>
      <c r="X15" s="192"/>
      <c r="Y15" s="192"/>
      <c r="Z15" s="192"/>
      <c r="AA15" s="192"/>
      <c r="AB15" s="196"/>
    </row>
    <row r="16" spans="1:38" ht="14.25" customHeight="1" thickBot="1">
      <c r="A16" s="17"/>
      <c r="B16" s="6"/>
      <c r="C16" s="6"/>
      <c r="D16" s="6"/>
      <c r="E16" s="6"/>
      <c r="F16" s="6"/>
      <c r="G16" s="6"/>
      <c r="H16" s="6"/>
      <c r="I16" s="6"/>
      <c r="J16" s="6"/>
      <c r="K16" s="6"/>
      <c r="L16" s="6"/>
      <c r="M16" s="50"/>
      <c r="N16" s="50"/>
      <c r="O16" s="50"/>
      <c r="P16" s="50"/>
      <c r="Q16" s="50"/>
      <c r="R16" s="6"/>
      <c r="S16" s="6"/>
      <c r="T16" s="6"/>
      <c r="U16" s="50"/>
      <c r="V16" s="50"/>
      <c r="W16" s="50"/>
      <c r="X16" s="50"/>
      <c r="Y16" s="50"/>
      <c r="Z16" s="50"/>
      <c r="AA16" s="50"/>
      <c r="AB16" s="50"/>
    </row>
    <row r="17" spans="1:38" ht="26.25" customHeight="1">
      <c r="A17" s="207" t="s">
        <v>62</v>
      </c>
      <c r="B17" s="210" t="s">
        <v>61</v>
      </c>
      <c r="C17" s="210"/>
      <c r="D17" s="210"/>
      <c r="E17" s="210"/>
      <c r="F17" s="210"/>
      <c r="G17" s="210"/>
      <c r="H17" s="210"/>
      <c r="I17" s="211"/>
      <c r="J17" s="212" t="s">
        <v>10</v>
      </c>
      <c r="K17" s="210"/>
      <c r="L17" s="210"/>
      <c r="M17" s="213"/>
      <c r="N17" s="213"/>
      <c r="O17" s="213"/>
      <c r="P17" s="213"/>
      <c r="Q17" s="214"/>
      <c r="R17" s="212" t="s">
        <v>23</v>
      </c>
      <c r="S17" s="210"/>
      <c r="T17" s="210"/>
      <c r="U17" s="215"/>
      <c r="V17" s="216"/>
      <c r="W17" s="216"/>
      <c r="X17" s="216"/>
      <c r="Y17" s="216"/>
      <c r="Z17" s="216"/>
      <c r="AA17" s="216"/>
      <c r="AB17" s="217"/>
    </row>
    <row r="18" spans="1:38" ht="26.25" customHeight="1" thickBot="1">
      <c r="A18" s="208"/>
      <c r="B18" s="195" t="s">
        <v>14</v>
      </c>
      <c r="C18" s="195"/>
      <c r="D18" s="195"/>
      <c r="E18" s="195"/>
      <c r="F18" s="195"/>
      <c r="G18" s="195"/>
      <c r="H18" s="195"/>
      <c r="I18" s="218"/>
      <c r="J18" s="194" t="s">
        <v>12</v>
      </c>
      <c r="K18" s="195"/>
      <c r="L18" s="195"/>
      <c r="M18" s="192"/>
      <c r="N18" s="192"/>
      <c r="O18" s="192"/>
      <c r="P18" s="192"/>
      <c r="Q18" s="193"/>
      <c r="R18" s="194" t="s">
        <v>13</v>
      </c>
      <c r="S18" s="195"/>
      <c r="T18" s="195"/>
      <c r="U18" s="192"/>
      <c r="V18" s="192"/>
      <c r="W18" s="192"/>
      <c r="X18" s="192"/>
      <c r="Y18" s="192"/>
      <c r="Z18" s="192"/>
      <c r="AA18" s="192"/>
      <c r="AB18" s="196"/>
    </row>
    <row r="19" spans="1:38" ht="13.5" customHeight="1">
      <c r="A19" s="51"/>
      <c r="B19" s="6"/>
      <c r="C19" s="6"/>
      <c r="D19" s="6"/>
      <c r="E19" s="6"/>
      <c r="F19" s="6"/>
      <c r="G19" s="6"/>
      <c r="H19" s="6"/>
      <c r="I19" s="6"/>
      <c r="J19" s="6"/>
      <c r="K19" s="6"/>
      <c r="L19" s="6"/>
      <c r="M19" s="50"/>
      <c r="N19" s="50"/>
      <c r="O19" s="50"/>
      <c r="P19" s="50"/>
      <c r="Q19" s="50"/>
      <c r="R19" s="6"/>
      <c r="S19" s="6"/>
      <c r="T19" s="6"/>
      <c r="U19" s="50"/>
      <c r="V19" s="50"/>
      <c r="W19" s="50"/>
      <c r="X19" s="50"/>
      <c r="Y19" s="50"/>
      <c r="Z19" s="50"/>
      <c r="AA19" s="50"/>
      <c r="AB19" s="50"/>
    </row>
    <row r="20" spans="1:38" ht="18" customHeight="1" thickBot="1">
      <c r="A20" s="3" t="s">
        <v>20</v>
      </c>
      <c r="G20" s="18"/>
    </row>
    <row r="21" spans="1:38" ht="21.75" customHeight="1" thickBot="1">
      <c r="A21" s="225" t="s">
        <v>170</v>
      </c>
      <c r="B21" s="219"/>
      <c r="C21" s="219"/>
      <c r="D21" s="219"/>
      <c r="E21" s="219"/>
      <c r="F21" s="219"/>
      <c r="G21" s="219"/>
      <c r="H21" s="219"/>
      <c r="I21" s="219"/>
      <c r="J21" s="219"/>
      <c r="K21" s="219"/>
      <c r="L21" s="219"/>
      <c r="M21" s="219"/>
      <c r="N21" s="219"/>
      <c r="O21" s="219"/>
      <c r="P21" s="219"/>
      <c r="Q21" s="219"/>
      <c r="R21" s="219"/>
      <c r="S21" s="220"/>
      <c r="T21" s="229" t="s">
        <v>24</v>
      </c>
      <c r="U21" s="230"/>
      <c r="V21" s="230"/>
      <c r="W21" s="231"/>
      <c r="X21" s="227" t="s">
        <v>15</v>
      </c>
      <c r="Y21" s="227"/>
      <c r="Z21" s="227"/>
      <c r="AA21" s="227"/>
      <c r="AB21" s="228"/>
      <c r="AC21" s="234"/>
      <c r="AD21" s="234"/>
      <c r="AE21" s="234"/>
      <c r="AF21" s="234"/>
      <c r="AG21" s="209"/>
      <c r="AH21" s="209"/>
      <c r="AI21" s="209"/>
      <c r="AJ21" s="209"/>
      <c r="AK21" s="209"/>
      <c r="AL21" s="209"/>
    </row>
    <row r="22" spans="1:38" ht="16.5" customHeight="1">
      <c r="A22" s="55">
        <v>1</v>
      </c>
      <c r="B22" s="69" t="s">
        <v>133</v>
      </c>
      <c r="C22" s="8"/>
      <c r="D22" s="8"/>
      <c r="E22" s="8"/>
      <c r="F22" s="8"/>
      <c r="G22" s="8"/>
      <c r="H22" s="8"/>
      <c r="I22" s="8"/>
      <c r="J22" s="8"/>
      <c r="K22" s="8"/>
      <c r="L22" s="8"/>
      <c r="M22" s="8"/>
      <c r="N22" s="8"/>
      <c r="O22" s="8"/>
      <c r="P22" s="8"/>
      <c r="Q22" s="8"/>
      <c r="R22" s="8"/>
      <c r="S22" s="70"/>
      <c r="T22" s="197">
        <f ca="1">COUNTIFS(申請額一覧!$E$4:$E$363,B22,申請額一覧!$N$4:$N$363,"&gt;0")</f>
        <v>0</v>
      </c>
      <c r="U22" s="198"/>
      <c r="V22" s="199" t="s">
        <v>16</v>
      </c>
      <c r="W22" s="200"/>
      <c r="X22" s="232">
        <f ca="1">SUMIF(申請額一覧!$E$4:$E$363,B22,申請額一覧!$N$4:$N$363)</f>
        <v>0</v>
      </c>
      <c r="Y22" s="233"/>
      <c r="Z22" s="233"/>
      <c r="AA22" s="233"/>
      <c r="AB22" s="71" t="s">
        <v>35</v>
      </c>
      <c r="AC22" s="186"/>
      <c r="AD22" s="186"/>
      <c r="AE22" s="187"/>
      <c r="AF22" s="187"/>
      <c r="AG22" s="188"/>
      <c r="AH22" s="188"/>
      <c r="AI22" s="188"/>
      <c r="AJ22" s="188"/>
      <c r="AK22" s="16"/>
      <c r="AL22" s="16"/>
    </row>
    <row r="23" spans="1:38" ht="17.25" customHeight="1">
      <c r="A23" s="56">
        <v>2</v>
      </c>
      <c r="B23" s="131" t="s">
        <v>159</v>
      </c>
      <c r="C23" s="132"/>
      <c r="D23" s="132"/>
      <c r="E23" s="132"/>
      <c r="F23" s="132"/>
      <c r="G23" s="132"/>
      <c r="H23" s="20"/>
      <c r="I23" s="20"/>
      <c r="J23" s="20"/>
      <c r="K23" s="20"/>
      <c r="L23" s="20"/>
      <c r="M23" s="20"/>
      <c r="N23" s="20"/>
      <c r="O23" s="20"/>
      <c r="P23" s="20"/>
      <c r="Q23" s="20"/>
      <c r="R23" s="20"/>
      <c r="S23" s="20"/>
      <c r="T23" s="171">
        <f ca="1">COUNTIFS(申請額一覧!$E$4:$E$363,B23,申請額一覧!$N$4:$N$363,"&gt;0")</f>
        <v>0</v>
      </c>
      <c r="U23" s="172"/>
      <c r="V23" s="173" t="s">
        <v>16</v>
      </c>
      <c r="W23" s="174"/>
      <c r="X23" s="175">
        <f ca="1">SUMIF(申請額一覧!$E$4:$E$363,B23,申請額一覧!$N$4:$N$363)</f>
        <v>0</v>
      </c>
      <c r="Y23" s="176"/>
      <c r="Z23" s="176"/>
      <c r="AA23" s="176"/>
      <c r="AB23" s="60" t="s">
        <v>35</v>
      </c>
      <c r="AC23" s="186"/>
      <c r="AD23" s="186"/>
      <c r="AE23" s="187"/>
      <c r="AF23" s="187"/>
      <c r="AG23" s="188"/>
      <c r="AH23" s="188"/>
      <c r="AI23" s="188"/>
      <c r="AJ23" s="188"/>
      <c r="AK23" s="21"/>
      <c r="AL23" s="16"/>
    </row>
    <row r="24" spans="1:38" ht="17.25" customHeight="1">
      <c r="A24" s="56">
        <v>3</v>
      </c>
      <c r="B24" s="58" t="s">
        <v>148</v>
      </c>
      <c r="C24" s="20"/>
      <c r="D24" s="20"/>
      <c r="E24" s="20"/>
      <c r="F24" s="20"/>
      <c r="G24" s="20"/>
      <c r="H24" s="20"/>
      <c r="I24" s="20"/>
      <c r="J24" s="20"/>
      <c r="K24" s="20"/>
      <c r="L24" s="20"/>
      <c r="M24" s="20"/>
      <c r="N24" s="20"/>
      <c r="O24" s="20"/>
      <c r="P24" s="20"/>
      <c r="Q24" s="20"/>
      <c r="R24" s="20"/>
      <c r="S24" s="20"/>
      <c r="T24" s="171">
        <f ca="1">COUNTIFS(申請額一覧!$E$4:$E$363,B24,申請額一覧!$N$4:$N$363,"&gt;0")</f>
        <v>0</v>
      </c>
      <c r="U24" s="172"/>
      <c r="V24" s="173" t="s">
        <v>16</v>
      </c>
      <c r="W24" s="174"/>
      <c r="X24" s="175">
        <f ca="1">SUMIF(申請額一覧!$E$4:$E$363,B24,申請額一覧!$N$4:$N$363)</f>
        <v>0</v>
      </c>
      <c r="Y24" s="176"/>
      <c r="Z24" s="176"/>
      <c r="AA24" s="176"/>
      <c r="AB24" s="60" t="s">
        <v>35</v>
      </c>
      <c r="AC24" s="186"/>
      <c r="AD24" s="186"/>
      <c r="AE24" s="187"/>
      <c r="AF24" s="187"/>
      <c r="AG24" s="188"/>
      <c r="AH24" s="188"/>
      <c r="AI24" s="188"/>
      <c r="AJ24" s="188"/>
      <c r="AK24" s="21"/>
      <c r="AL24" s="16"/>
    </row>
    <row r="25" spans="1:38" ht="17.25" customHeight="1">
      <c r="A25" s="56">
        <v>4</v>
      </c>
      <c r="B25" s="58" t="s">
        <v>149</v>
      </c>
      <c r="C25" s="20"/>
      <c r="D25" s="20"/>
      <c r="E25" s="20"/>
      <c r="F25" s="20"/>
      <c r="G25" s="20"/>
      <c r="H25" s="20"/>
      <c r="I25" s="20"/>
      <c r="J25" s="20"/>
      <c r="K25" s="20"/>
      <c r="L25" s="20"/>
      <c r="M25" s="20"/>
      <c r="N25" s="20"/>
      <c r="O25" s="20"/>
      <c r="P25" s="20"/>
      <c r="Q25" s="20"/>
      <c r="R25" s="20"/>
      <c r="S25" s="20"/>
      <c r="T25" s="171">
        <f ca="1">COUNTIFS(申請額一覧!$E$4:$E$363,B25,申請額一覧!$N$4:$N$363,"&gt;0")</f>
        <v>0</v>
      </c>
      <c r="U25" s="172"/>
      <c r="V25" s="173" t="s">
        <v>16</v>
      </c>
      <c r="W25" s="174"/>
      <c r="X25" s="175">
        <f ca="1">SUMIF(申請額一覧!$E$4:$E$363,B25,申請額一覧!$N$4:$N$363)</f>
        <v>0</v>
      </c>
      <c r="Y25" s="176"/>
      <c r="Z25" s="176"/>
      <c r="AA25" s="176"/>
      <c r="AB25" s="60" t="s">
        <v>35</v>
      </c>
      <c r="AC25" s="186"/>
      <c r="AD25" s="186"/>
      <c r="AE25" s="187"/>
      <c r="AF25" s="187"/>
      <c r="AG25" s="188"/>
      <c r="AH25" s="188"/>
      <c r="AI25" s="188"/>
      <c r="AJ25" s="188"/>
      <c r="AK25" s="21"/>
      <c r="AL25" s="16"/>
    </row>
    <row r="26" spans="1:38" s="120" customFormat="1" ht="17.25" customHeight="1">
      <c r="A26" s="56">
        <v>5</v>
      </c>
      <c r="B26" s="58" t="s">
        <v>163</v>
      </c>
      <c r="C26" s="20"/>
      <c r="D26" s="20"/>
      <c r="E26" s="20"/>
      <c r="F26" s="20"/>
      <c r="G26" s="20"/>
      <c r="H26" s="20"/>
      <c r="I26" s="20"/>
      <c r="J26" s="20"/>
      <c r="K26" s="20"/>
      <c r="L26" s="20"/>
      <c r="M26" s="20"/>
      <c r="N26" s="20"/>
      <c r="O26" s="20"/>
      <c r="P26" s="20"/>
      <c r="Q26" s="20"/>
      <c r="R26" s="20"/>
      <c r="S26" s="20"/>
      <c r="T26" s="171">
        <f ca="1">COUNTIFS(申請額一覧!$E$4:$E$363,B26,申請額一覧!$N$4:$N$363,"&gt;0")</f>
        <v>0</v>
      </c>
      <c r="U26" s="172"/>
      <c r="V26" s="173" t="s">
        <v>16</v>
      </c>
      <c r="W26" s="174"/>
      <c r="X26" s="175">
        <f ca="1">SUMIF(申請額一覧!$E$4:$E$363,B26,申請額一覧!$N$4:$N$363)</f>
        <v>0</v>
      </c>
      <c r="Y26" s="176"/>
      <c r="Z26" s="176"/>
      <c r="AA26" s="176"/>
      <c r="AB26" s="60" t="s">
        <v>35</v>
      </c>
      <c r="AE26" s="121"/>
      <c r="AF26" s="121"/>
      <c r="AG26" s="119"/>
      <c r="AH26" s="119"/>
      <c r="AI26" s="119"/>
      <c r="AJ26" s="119"/>
      <c r="AK26" s="21"/>
      <c r="AL26" s="16"/>
    </row>
    <row r="27" spans="1:38" ht="17.25" customHeight="1">
      <c r="A27" s="56">
        <v>6</v>
      </c>
      <c r="B27" s="57" t="s">
        <v>150</v>
      </c>
      <c r="C27" s="22"/>
      <c r="D27" s="22"/>
      <c r="E27" s="22"/>
      <c r="F27" s="22"/>
      <c r="G27" s="22"/>
      <c r="H27" s="22"/>
      <c r="I27" s="22"/>
      <c r="J27" s="22"/>
      <c r="K27" s="22"/>
      <c r="L27" s="22"/>
      <c r="M27" s="22"/>
      <c r="N27" s="22"/>
      <c r="O27" s="22"/>
      <c r="P27" s="22"/>
      <c r="Q27" s="22"/>
      <c r="R27" s="22"/>
      <c r="S27" s="23"/>
      <c r="T27" s="171">
        <f ca="1">COUNTIFS(申請額一覧!$E$4:$E$363,B27,申請額一覧!$N$4:$N$363,"&gt;0")</f>
        <v>0</v>
      </c>
      <c r="U27" s="172"/>
      <c r="V27" s="173" t="s">
        <v>16</v>
      </c>
      <c r="W27" s="174"/>
      <c r="X27" s="175">
        <f ca="1">SUMIF(申請額一覧!$E$4:$E$363,B27,申請額一覧!$N$4:$N$363)</f>
        <v>0</v>
      </c>
      <c r="Y27" s="176"/>
      <c r="Z27" s="176"/>
      <c r="AA27" s="176"/>
      <c r="AB27" s="60" t="s">
        <v>35</v>
      </c>
      <c r="AC27" s="226"/>
      <c r="AD27" s="226"/>
      <c r="AE27" s="189"/>
      <c r="AF27" s="189"/>
      <c r="AG27" s="183"/>
      <c r="AH27" s="183"/>
      <c r="AI27" s="183"/>
      <c r="AJ27" s="183"/>
      <c r="AK27" s="24"/>
      <c r="AL27" s="25"/>
    </row>
    <row r="28" spans="1:38" ht="17.25" customHeight="1">
      <c r="A28" s="56">
        <v>7</v>
      </c>
      <c r="B28" s="58" t="s">
        <v>93</v>
      </c>
      <c r="C28" s="20"/>
      <c r="D28" s="20"/>
      <c r="E28" s="20"/>
      <c r="F28" s="20"/>
      <c r="G28" s="20"/>
      <c r="H28" s="20"/>
      <c r="I28" s="20"/>
      <c r="J28" s="20"/>
      <c r="K28" s="20"/>
      <c r="L28" s="20"/>
      <c r="M28" s="20"/>
      <c r="N28" s="20"/>
      <c r="O28" s="20"/>
      <c r="P28" s="20"/>
      <c r="Q28" s="20"/>
      <c r="R28" s="20"/>
      <c r="S28" s="20"/>
      <c r="T28" s="171">
        <f ca="1">COUNTIFS(申請額一覧!$E$4:$E$363,B28,申請額一覧!$N$4:$N$363,"&gt;0")</f>
        <v>0</v>
      </c>
      <c r="U28" s="172"/>
      <c r="V28" s="173" t="s">
        <v>16</v>
      </c>
      <c r="W28" s="174"/>
      <c r="X28" s="175">
        <f ca="1">SUMIF(申請額一覧!$E$4:$E$363,B28,申請額一覧!$N$4:$N$363)</f>
        <v>0</v>
      </c>
      <c r="Y28" s="176"/>
      <c r="Z28" s="176"/>
      <c r="AA28" s="176"/>
      <c r="AB28" s="60" t="s">
        <v>35</v>
      </c>
      <c r="AC28" s="186"/>
      <c r="AD28" s="186"/>
      <c r="AE28" s="187"/>
      <c r="AF28" s="187"/>
      <c r="AG28" s="188"/>
      <c r="AH28" s="188"/>
      <c r="AI28" s="188"/>
      <c r="AJ28" s="188"/>
      <c r="AK28" s="21"/>
      <c r="AL28" s="16"/>
    </row>
    <row r="29" spans="1:38" ht="17.25" customHeight="1">
      <c r="A29" s="56">
        <v>8</v>
      </c>
      <c r="B29" s="58" t="s">
        <v>94</v>
      </c>
      <c r="C29" s="20"/>
      <c r="D29" s="20"/>
      <c r="E29" s="20"/>
      <c r="F29" s="20"/>
      <c r="G29" s="20"/>
      <c r="H29" s="20"/>
      <c r="I29" s="20"/>
      <c r="J29" s="20"/>
      <c r="K29" s="20"/>
      <c r="L29" s="20"/>
      <c r="M29" s="20"/>
      <c r="N29" s="20"/>
      <c r="O29" s="20"/>
      <c r="P29" s="20"/>
      <c r="Q29" s="20"/>
      <c r="R29" s="20"/>
      <c r="S29" s="20"/>
      <c r="T29" s="171">
        <f ca="1">COUNTIFS(申請額一覧!$E$4:$E$363,B29,申請額一覧!$N$4:$N$363,"&gt;0")</f>
        <v>0</v>
      </c>
      <c r="U29" s="172"/>
      <c r="V29" s="173" t="s">
        <v>16</v>
      </c>
      <c r="W29" s="174"/>
      <c r="X29" s="175">
        <f ca="1">SUMIF(申請額一覧!$E$4:$E$363,B29,申請額一覧!$N$4:$N$363)</f>
        <v>0</v>
      </c>
      <c r="Y29" s="176"/>
      <c r="Z29" s="176"/>
      <c r="AA29" s="176"/>
      <c r="AB29" s="60" t="s">
        <v>35</v>
      </c>
      <c r="AC29" s="186"/>
      <c r="AD29" s="186"/>
      <c r="AE29" s="187"/>
      <c r="AF29" s="187"/>
      <c r="AG29" s="188"/>
      <c r="AH29" s="188"/>
      <c r="AI29" s="188"/>
      <c r="AJ29" s="188"/>
      <c r="AK29" s="21"/>
      <c r="AL29" s="16"/>
    </row>
    <row r="30" spans="1:38" ht="17.25" customHeight="1">
      <c r="A30" s="56">
        <v>9</v>
      </c>
      <c r="B30" s="58" t="s">
        <v>151</v>
      </c>
      <c r="C30" s="20"/>
      <c r="D30" s="20"/>
      <c r="E30" s="20"/>
      <c r="F30" s="20"/>
      <c r="G30" s="20"/>
      <c r="H30" s="20"/>
      <c r="I30" s="20"/>
      <c r="J30" s="20"/>
      <c r="K30" s="20"/>
      <c r="L30" s="20"/>
      <c r="M30" s="20"/>
      <c r="N30" s="20"/>
      <c r="O30" s="20"/>
      <c r="P30" s="20"/>
      <c r="Q30" s="20"/>
      <c r="R30" s="20"/>
      <c r="S30" s="20"/>
      <c r="T30" s="171">
        <f ca="1">COUNTIFS(申請額一覧!$E$4:$E$363,B30,申請額一覧!$N$4:$N$363,"&gt;0")</f>
        <v>0</v>
      </c>
      <c r="U30" s="172"/>
      <c r="V30" s="173" t="s">
        <v>16</v>
      </c>
      <c r="W30" s="174"/>
      <c r="X30" s="175">
        <f ca="1">SUMIF(申請額一覧!$E$4:$E$363,B30,申請額一覧!$N$4:$N$363)</f>
        <v>0</v>
      </c>
      <c r="Y30" s="176"/>
      <c r="Z30" s="176"/>
      <c r="AA30" s="176"/>
      <c r="AB30" s="60" t="s">
        <v>35</v>
      </c>
      <c r="AC30" s="186"/>
      <c r="AD30" s="186"/>
      <c r="AE30" s="187"/>
      <c r="AF30" s="187"/>
      <c r="AG30" s="188"/>
      <c r="AH30" s="188"/>
      <c r="AI30" s="188"/>
      <c r="AJ30" s="188"/>
      <c r="AK30" s="21"/>
      <c r="AL30" s="16"/>
    </row>
    <row r="31" spans="1:38" ht="17.25" customHeight="1">
      <c r="A31" s="108">
        <v>10</v>
      </c>
      <c r="B31" s="58" t="s">
        <v>152</v>
      </c>
      <c r="C31" s="20"/>
      <c r="D31" s="20"/>
      <c r="E31" s="20"/>
      <c r="F31" s="20"/>
      <c r="G31" s="20"/>
      <c r="H31" s="20"/>
      <c r="I31" s="20"/>
      <c r="J31" s="20"/>
      <c r="K31" s="20"/>
      <c r="L31" s="20"/>
      <c r="M31" s="20"/>
      <c r="N31" s="20"/>
      <c r="O31" s="20"/>
      <c r="P31" s="20"/>
      <c r="Q31" s="20"/>
      <c r="R31" s="20"/>
      <c r="S31" s="20"/>
      <c r="T31" s="171">
        <f ca="1">COUNTIFS(申請額一覧!$E$4:$E$363,B31,申請額一覧!$N$4:$N$363,"&gt;0")</f>
        <v>0</v>
      </c>
      <c r="U31" s="172"/>
      <c r="V31" s="173" t="s">
        <v>16</v>
      </c>
      <c r="W31" s="174"/>
      <c r="X31" s="175">
        <f ca="1">SUMIF(申請額一覧!$E$4:$E$363,B31,申請額一覧!$N$4:$N$363)</f>
        <v>0</v>
      </c>
      <c r="Y31" s="176"/>
      <c r="Z31" s="176"/>
      <c r="AA31" s="176"/>
      <c r="AB31" s="60" t="s">
        <v>35</v>
      </c>
      <c r="AC31" s="186"/>
      <c r="AD31" s="186"/>
      <c r="AE31" s="187"/>
      <c r="AF31" s="187"/>
      <c r="AG31" s="188"/>
      <c r="AH31" s="188"/>
      <c r="AI31" s="188"/>
      <c r="AJ31" s="188"/>
      <c r="AK31" s="21"/>
      <c r="AL31" s="16"/>
    </row>
    <row r="32" spans="1:38" ht="17.25" customHeight="1">
      <c r="A32" s="124">
        <v>11</v>
      </c>
      <c r="B32" s="72" t="s">
        <v>95</v>
      </c>
      <c r="C32" s="73"/>
      <c r="D32" s="74"/>
      <c r="E32" s="74"/>
      <c r="F32" s="74"/>
      <c r="G32" s="74"/>
      <c r="H32" s="74"/>
      <c r="I32" s="74"/>
      <c r="J32" s="74"/>
      <c r="K32" s="74"/>
      <c r="L32" s="74"/>
      <c r="M32" s="74"/>
      <c r="N32" s="74"/>
      <c r="O32" s="74"/>
      <c r="P32" s="74"/>
      <c r="Q32" s="74"/>
      <c r="R32" s="74"/>
      <c r="S32" s="2"/>
      <c r="T32" s="201">
        <f ca="1">COUNTIFS(申請額一覧!$E$4:$E$363,B32,申請額一覧!$N$4:$N$363,"&gt;0")</f>
        <v>0</v>
      </c>
      <c r="U32" s="202"/>
      <c r="V32" s="203" t="s">
        <v>16</v>
      </c>
      <c r="W32" s="204"/>
      <c r="X32" s="205">
        <f ca="1">SUMIF(申請額一覧!$E$4:$E$363,B32,申請額一覧!$N$4:$N$363)</f>
        <v>0</v>
      </c>
      <c r="Y32" s="206"/>
      <c r="Z32" s="206"/>
      <c r="AA32" s="206"/>
      <c r="AB32" s="75" t="s">
        <v>35</v>
      </c>
      <c r="AC32" s="26"/>
      <c r="AD32" s="26"/>
      <c r="AE32" s="27"/>
      <c r="AF32" s="27"/>
      <c r="AG32" s="28"/>
      <c r="AH32" s="28"/>
      <c r="AI32" s="28"/>
      <c r="AJ32" s="28"/>
      <c r="AK32" s="24"/>
      <c r="AL32" s="25"/>
    </row>
    <row r="33" spans="1:38" ht="17.25" customHeight="1">
      <c r="A33" s="123">
        <v>12</v>
      </c>
      <c r="B33" s="59" t="s">
        <v>139</v>
      </c>
      <c r="C33" s="19"/>
      <c r="D33" s="19"/>
      <c r="E33" s="19"/>
      <c r="F33" s="19"/>
      <c r="G33" s="19"/>
      <c r="H33" s="19"/>
      <c r="I33" s="19"/>
      <c r="J33" s="19"/>
      <c r="K33" s="19"/>
      <c r="L33" s="19"/>
      <c r="M33" s="19"/>
      <c r="N33" s="19"/>
      <c r="O33" s="19"/>
      <c r="P33" s="19"/>
      <c r="Q33" s="19"/>
      <c r="R33" s="19"/>
      <c r="S33" s="19"/>
      <c r="T33" s="171">
        <f ca="1">COUNTIFS(申請額一覧!$E$4:$E$363,B33,申請額一覧!$N$4:$N$363,"&gt;0")</f>
        <v>0</v>
      </c>
      <c r="U33" s="172"/>
      <c r="V33" s="184" t="s">
        <v>16</v>
      </c>
      <c r="W33" s="185"/>
      <c r="X33" s="175">
        <f ca="1">SUMIF(申請額一覧!$E$4:$E$363,B33,申請額一覧!$N$4:$N$363)</f>
        <v>0</v>
      </c>
      <c r="Y33" s="176"/>
      <c r="Z33" s="176"/>
      <c r="AA33" s="176"/>
      <c r="AB33" s="64" t="s">
        <v>35</v>
      </c>
      <c r="AC33" s="186"/>
      <c r="AD33" s="186"/>
      <c r="AE33" s="187"/>
      <c r="AF33" s="187"/>
      <c r="AG33" s="188"/>
      <c r="AH33" s="188"/>
      <c r="AI33" s="188"/>
      <c r="AJ33" s="188"/>
      <c r="AK33" s="16"/>
      <c r="AL33" s="16"/>
    </row>
    <row r="34" spans="1:38" ht="17.25" customHeight="1">
      <c r="A34" s="68">
        <v>13</v>
      </c>
      <c r="B34" s="58" t="s">
        <v>140</v>
      </c>
      <c r="C34" s="20"/>
      <c r="D34" s="20"/>
      <c r="E34" s="20"/>
      <c r="F34" s="20"/>
      <c r="G34" s="20"/>
      <c r="H34" s="20"/>
      <c r="I34" s="20"/>
      <c r="J34" s="20"/>
      <c r="K34" s="20"/>
      <c r="L34" s="20"/>
      <c r="M34" s="20"/>
      <c r="N34" s="20"/>
      <c r="O34" s="20"/>
      <c r="P34" s="20"/>
      <c r="Q34" s="20"/>
      <c r="R34" s="20"/>
      <c r="S34" s="20"/>
      <c r="T34" s="171">
        <f ca="1">COUNTIFS(申請額一覧!$E$4:$E$363,B34,申請額一覧!$N$4:$N$363,"&gt;0")</f>
        <v>0</v>
      </c>
      <c r="U34" s="172"/>
      <c r="V34" s="173" t="s">
        <v>16</v>
      </c>
      <c r="W34" s="174"/>
      <c r="X34" s="175">
        <f ca="1">SUMIF(申請額一覧!$E$4:$E$363,B34,申請額一覧!$N$4:$N$363)</f>
        <v>0</v>
      </c>
      <c r="Y34" s="176"/>
      <c r="Z34" s="176"/>
      <c r="AA34" s="176"/>
      <c r="AB34" s="60" t="s">
        <v>35</v>
      </c>
      <c r="AC34" s="186"/>
      <c r="AD34" s="186"/>
      <c r="AE34" s="187"/>
      <c r="AF34" s="187"/>
      <c r="AG34" s="188"/>
      <c r="AH34" s="188"/>
      <c r="AI34" s="188"/>
      <c r="AJ34" s="188"/>
      <c r="AK34" s="21"/>
      <c r="AL34" s="16"/>
    </row>
    <row r="35" spans="1:38" ht="17.25" customHeight="1">
      <c r="A35" s="68">
        <v>14</v>
      </c>
      <c r="B35" s="58" t="s">
        <v>141</v>
      </c>
      <c r="C35" s="20"/>
      <c r="D35" s="20"/>
      <c r="E35" s="20"/>
      <c r="F35" s="20"/>
      <c r="G35" s="20"/>
      <c r="H35" s="20"/>
      <c r="I35" s="20"/>
      <c r="J35" s="20"/>
      <c r="K35" s="20"/>
      <c r="L35" s="20"/>
      <c r="M35" s="20"/>
      <c r="N35" s="20"/>
      <c r="O35" s="20"/>
      <c r="P35" s="20"/>
      <c r="Q35" s="20"/>
      <c r="R35" s="20"/>
      <c r="S35" s="20"/>
      <c r="T35" s="171">
        <f ca="1">COUNTIFS(申請額一覧!$E$4:$E$363,B35,申請額一覧!$N$4:$N$363,"&gt;0")</f>
        <v>0</v>
      </c>
      <c r="U35" s="172"/>
      <c r="V35" s="173" t="s">
        <v>16</v>
      </c>
      <c r="W35" s="174"/>
      <c r="X35" s="175">
        <f ca="1">SUMIF(申請額一覧!$E$4:$E$363,B35,申請額一覧!$N$4:$N$363)</f>
        <v>0</v>
      </c>
      <c r="Y35" s="176"/>
      <c r="Z35" s="176"/>
      <c r="AA35" s="176"/>
      <c r="AB35" s="65" t="s">
        <v>35</v>
      </c>
      <c r="AC35" s="26"/>
      <c r="AD35" s="26"/>
      <c r="AE35" s="27"/>
      <c r="AF35" s="27"/>
      <c r="AG35" s="28"/>
      <c r="AH35" s="28"/>
      <c r="AI35" s="28"/>
      <c r="AJ35" s="28"/>
      <c r="AK35" s="24"/>
      <c r="AL35" s="25"/>
    </row>
    <row r="36" spans="1:38" ht="17.25" customHeight="1">
      <c r="A36" s="68">
        <v>15</v>
      </c>
      <c r="B36" s="58" t="s">
        <v>142</v>
      </c>
      <c r="C36" s="20"/>
      <c r="D36" s="20"/>
      <c r="E36" s="20"/>
      <c r="F36" s="20"/>
      <c r="G36" s="20"/>
      <c r="H36" s="20"/>
      <c r="I36" s="20"/>
      <c r="J36" s="20"/>
      <c r="K36" s="20"/>
      <c r="L36" s="20"/>
      <c r="M36" s="20"/>
      <c r="N36" s="20"/>
      <c r="O36" s="20"/>
      <c r="P36" s="20"/>
      <c r="Q36" s="20"/>
      <c r="R36" s="20"/>
      <c r="S36" s="20"/>
      <c r="T36" s="171">
        <f ca="1">COUNTIFS(申請額一覧!$E$4:$E$363,B36,申請額一覧!$N$4:$N$363,"&gt;0")</f>
        <v>0</v>
      </c>
      <c r="U36" s="172"/>
      <c r="V36" s="173" t="s">
        <v>16</v>
      </c>
      <c r="W36" s="174"/>
      <c r="X36" s="175">
        <f ca="1">SUMIF(申請額一覧!$E$4:$E$363,B36,申請額一覧!$N$4:$N$363)</f>
        <v>0</v>
      </c>
      <c r="Y36" s="176"/>
      <c r="Z36" s="176"/>
      <c r="AA36" s="176"/>
      <c r="AB36" s="65" t="s">
        <v>35</v>
      </c>
      <c r="AC36" s="226"/>
      <c r="AD36" s="226"/>
      <c r="AE36" s="189"/>
      <c r="AF36" s="189"/>
      <c r="AG36" s="183"/>
      <c r="AH36" s="183"/>
      <c r="AI36" s="183"/>
      <c r="AJ36" s="183"/>
      <c r="AK36" s="24"/>
      <c r="AL36" s="25"/>
    </row>
    <row r="37" spans="1:38" ht="17.25" customHeight="1">
      <c r="A37" s="68">
        <v>16</v>
      </c>
      <c r="B37" s="58" t="s">
        <v>143</v>
      </c>
      <c r="C37" s="20"/>
      <c r="D37" s="20"/>
      <c r="E37" s="20"/>
      <c r="F37" s="20"/>
      <c r="G37" s="20"/>
      <c r="H37" s="20"/>
      <c r="I37" s="20"/>
      <c r="J37" s="20"/>
      <c r="K37" s="20"/>
      <c r="L37" s="20"/>
      <c r="M37" s="20"/>
      <c r="N37" s="20"/>
      <c r="O37" s="20"/>
      <c r="P37" s="20"/>
      <c r="Q37" s="20"/>
      <c r="R37" s="20"/>
      <c r="S37" s="20"/>
      <c r="T37" s="171">
        <f ca="1">COUNTIFS(申請額一覧!$E$4:$E$363,B37,申請額一覧!$N$4:$N$363,"&gt;0")</f>
        <v>0</v>
      </c>
      <c r="U37" s="172"/>
      <c r="V37" s="173" t="s">
        <v>16</v>
      </c>
      <c r="W37" s="174"/>
      <c r="X37" s="175">
        <f ca="1">SUMIF(申請額一覧!$E$4:$E$363,B37,申請額一覧!$N$4:$N$363)</f>
        <v>0</v>
      </c>
      <c r="Y37" s="176"/>
      <c r="Z37" s="176"/>
      <c r="AA37" s="176"/>
      <c r="AB37" s="60" t="s">
        <v>35</v>
      </c>
      <c r="AE37" s="66"/>
      <c r="AF37" s="66"/>
      <c r="AG37" s="67"/>
      <c r="AH37" s="67"/>
      <c r="AI37" s="67"/>
      <c r="AJ37" s="67"/>
      <c r="AK37" s="21"/>
      <c r="AL37" s="16"/>
    </row>
    <row r="38" spans="1:38" ht="17.25" customHeight="1">
      <c r="A38" s="68">
        <v>17</v>
      </c>
      <c r="B38" s="58" t="s">
        <v>144</v>
      </c>
      <c r="C38" s="20"/>
      <c r="D38" s="20"/>
      <c r="E38" s="20"/>
      <c r="F38" s="20"/>
      <c r="G38" s="20"/>
      <c r="H38" s="20"/>
      <c r="I38" s="20"/>
      <c r="J38" s="20"/>
      <c r="K38" s="20"/>
      <c r="L38" s="20"/>
      <c r="M38" s="20"/>
      <c r="N38" s="20"/>
      <c r="O38" s="20"/>
      <c r="P38" s="20"/>
      <c r="Q38" s="20"/>
      <c r="R38" s="20"/>
      <c r="S38" s="20"/>
      <c r="T38" s="171">
        <f ca="1">COUNTIFS(申請額一覧!$E$4:$E$363,B38,申請額一覧!$N$4:$N$363,"&gt;0")</f>
        <v>0</v>
      </c>
      <c r="U38" s="172"/>
      <c r="V38" s="173" t="s">
        <v>16</v>
      </c>
      <c r="W38" s="174"/>
      <c r="X38" s="175">
        <f ca="1">SUMIF(申請額一覧!$E$4:$E$363,B38,申請額一覧!$N$4:$N$363)</f>
        <v>0</v>
      </c>
      <c r="Y38" s="176"/>
      <c r="Z38" s="176"/>
      <c r="AA38" s="176"/>
      <c r="AB38" s="60" t="s">
        <v>35</v>
      </c>
      <c r="AC38" s="186"/>
      <c r="AD38" s="186"/>
      <c r="AE38" s="187"/>
      <c r="AF38" s="187"/>
      <c r="AG38" s="188"/>
      <c r="AH38" s="188"/>
      <c r="AI38" s="188"/>
      <c r="AJ38" s="188"/>
      <c r="AK38" s="21"/>
      <c r="AL38" s="16"/>
    </row>
    <row r="39" spans="1:38" ht="17.25" customHeight="1">
      <c r="A39" s="68">
        <v>18</v>
      </c>
      <c r="B39" s="58" t="s">
        <v>145</v>
      </c>
      <c r="C39" s="20"/>
      <c r="D39" s="20"/>
      <c r="E39" s="20"/>
      <c r="F39" s="20"/>
      <c r="G39" s="20"/>
      <c r="H39" s="20"/>
      <c r="I39" s="20"/>
      <c r="J39" s="20"/>
      <c r="K39" s="20"/>
      <c r="L39" s="20"/>
      <c r="M39" s="20"/>
      <c r="N39" s="20"/>
      <c r="O39" s="20"/>
      <c r="P39" s="20"/>
      <c r="Q39" s="20"/>
      <c r="R39" s="20"/>
      <c r="S39" s="20"/>
      <c r="T39" s="171">
        <f ca="1">COUNTIFS(申請額一覧!$E$4:$E$363,B39,申請額一覧!$N$4:$N$363,"&gt;0")</f>
        <v>0</v>
      </c>
      <c r="U39" s="172"/>
      <c r="V39" s="173" t="s">
        <v>16</v>
      </c>
      <c r="W39" s="174"/>
      <c r="X39" s="175">
        <f ca="1">SUMIF(申請額一覧!$E$4:$E$363,B39,申請額一覧!$N$4:$N$363)</f>
        <v>0</v>
      </c>
      <c r="Y39" s="176"/>
      <c r="Z39" s="176"/>
      <c r="AA39" s="176"/>
      <c r="AB39" s="60" t="s">
        <v>35</v>
      </c>
      <c r="AC39" s="186"/>
      <c r="AD39" s="186"/>
      <c r="AE39" s="187"/>
      <c r="AF39" s="187"/>
      <c r="AG39" s="188"/>
      <c r="AH39" s="188"/>
      <c r="AI39" s="188"/>
      <c r="AJ39" s="188"/>
      <c r="AK39" s="21"/>
      <c r="AL39" s="16"/>
    </row>
    <row r="40" spans="1:38" s="135" customFormat="1" ht="17.25" customHeight="1">
      <c r="A40" s="68">
        <v>19</v>
      </c>
      <c r="B40" s="58" t="s">
        <v>146</v>
      </c>
      <c r="C40" s="20"/>
      <c r="D40" s="20"/>
      <c r="E40" s="20"/>
      <c r="F40" s="20"/>
      <c r="G40" s="20"/>
      <c r="H40" s="20"/>
      <c r="I40" s="20"/>
      <c r="J40" s="20"/>
      <c r="K40" s="20"/>
      <c r="L40" s="20"/>
      <c r="M40" s="20"/>
      <c r="N40" s="20"/>
      <c r="O40" s="20"/>
      <c r="P40" s="20"/>
      <c r="Q40" s="20"/>
      <c r="R40" s="20"/>
      <c r="S40" s="20"/>
      <c r="T40" s="171">
        <f ca="1">COUNTIFS(申請額一覧!$E$4:$E$363,B40,申請額一覧!$N$4:$N$363,"&gt;0")</f>
        <v>0</v>
      </c>
      <c r="U40" s="172"/>
      <c r="V40" s="173" t="s">
        <v>16</v>
      </c>
      <c r="W40" s="174"/>
      <c r="X40" s="175">
        <f ca="1">SUMIF(申請額一覧!$E$4:$E$363,B40,申請額一覧!$N$4:$N$363)</f>
        <v>0</v>
      </c>
      <c r="Y40" s="176"/>
      <c r="Z40" s="176"/>
      <c r="AA40" s="176"/>
      <c r="AB40" s="60" t="s">
        <v>35</v>
      </c>
      <c r="AE40" s="136"/>
      <c r="AF40" s="136"/>
      <c r="AG40" s="137"/>
      <c r="AH40" s="137"/>
      <c r="AI40" s="137"/>
      <c r="AJ40" s="137"/>
      <c r="AK40" s="21"/>
      <c r="AL40" s="16"/>
    </row>
    <row r="41" spans="1:38" ht="17.25" customHeight="1">
      <c r="A41" s="148">
        <v>20</v>
      </c>
      <c r="B41" s="57" t="s">
        <v>183</v>
      </c>
      <c r="C41" s="22"/>
      <c r="D41" s="22"/>
      <c r="E41" s="22"/>
      <c r="F41" s="22"/>
      <c r="G41" s="147"/>
      <c r="H41" s="147"/>
      <c r="I41" s="147"/>
      <c r="J41" s="147"/>
      <c r="K41" s="147"/>
      <c r="L41" s="147"/>
      <c r="M41" s="147"/>
      <c r="N41" s="147"/>
      <c r="O41" s="147"/>
      <c r="P41" s="147"/>
      <c r="Q41" s="147"/>
      <c r="R41" s="147"/>
      <c r="S41" s="147"/>
      <c r="T41" s="177">
        <f ca="1">COUNTIFS(申請額一覧!$E$4:$E$363,B41,申請額一覧!$N$4:$N$363,"&gt;0")</f>
        <v>0</v>
      </c>
      <c r="U41" s="178"/>
      <c r="V41" s="179" t="s">
        <v>16</v>
      </c>
      <c r="W41" s="180"/>
      <c r="X41" s="181">
        <f ca="1">SUMIF(申請額一覧!$E$4:$E$363,B41,申請額一覧!$N$4:$N$363)</f>
        <v>0</v>
      </c>
      <c r="Y41" s="182"/>
      <c r="Z41" s="182"/>
      <c r="AA41" s="182"/>
      <c r="AB41" s="65" t="s">
        <v>35</v>
      </c>
      <c r="AC41" s="186"/>
      <c r="AD41" s="186"/>
      <c r="AE41" s="187"/>
      <c r="AF41" s="187"/>
      <c r="AG41" s="188"/>
      <c r="AH41" s="188"/>
      <c r="AI41" s="188"/>
      <c r="AJ41" s="188"/>
      <c r="AK41" s="21"/>
      <c r="AL41" s="16"/>
    </row>
    <row r="42" spans="1:38" s="135" customFormat="1" ht="17.25" customHeight="1">
      <c r="A42" s="148">
        <v>21</v>
      </c>
      <c r="B42" s="57" t="s">
        <v>147</v>
      </c>
      <c r="C42" s="22"/>
      <c r="D42" s="22"/>
      <c r="E42" s="22"/>
      <c r="F42" s="22"/>
      <c r="G42" s="20"/>
      <c r="H42" s="20"/>
      <c r="I42" s="20"/>
      <c r="J42" s="20"/>
      <c r="K42" s="20"/>
      <c r="L42" s="20"/>
      <c r="M42" s="20"/>
      <c r="N42" s="20"/>
      <c r="O42" s="20"/>
      <c r="P42" s="20"/>
      <c r="Q42" s="20"/>
      <c r="R42" s="20"/>
      <c r="S42" s="20"/>
      <c r="T42" s="177">
        <f ca="1">COUNTIFS(申請額一覧!$E$4:$E$363,B42,申請額一覧!$N$4:$N$363,"&gt;0")</f>
        <v>0</v>
      </c>
      <c r="U42" s="178"/>
      <c r="V42" s="179" t="s">
        <v>16</v>
      </c>
      <c r="W42" s="180"/>
      <c r="X42" s="181">
        <f ca="1">SUMIF(申請額一覧!$E$4:$E$363,B42,申請額一覧!$N$4:$N$363)</f>
        <v>0</v>
      </c>
      <c r="Y42" s="182"/>
      <c r="Z42" s="182"/>
      <c r="AA42" s="182"/>
      <c r="AB42" s="65" t="s">
        <v>35</v>
      </c>
      <c r="AE42" s="136"/>
      <c r="AF42" s="136"/>
      <c r="AG42" s="137"/>
      <c r="AH42" s="137"/>
      <c r="AI42" s="137"/>
      <c r="AJ42" s="137"/>
      <c r="AK42" s="21"/>
      <c r="AL42" s="16"/>
    </row>
    <row r="43" spans="1:38" ht="17.25" customHeight="1" thickBot="1">
      <c r="A43" s="148">
        <v>22</v>
      </c>
      <c r="B43" s="57" t="s">
        <v>184</v>
      </c>
      <c r="C43" s="22"/>
      <c r="D43" s="22"/>
      <c r="E43" s="22"/>
      <c r="F43" s="22"/>
      <c r="G43" s="147"/>
      <c r="H43" s="147"/>
      <c r="I43" s="147"/>
      <c r="J43" s="147"/>
      <c r="K43" s="147"/>
      <c r="L43" s="147"/>
      <c r="M43" s="147"/>
      <c r="N43" s="147"/>
      <c r="O43" s="147"/>
      <c r="P43" s="147"/>
      <c r="Q43" s="147"/>
      <c r="R43" s="147"/>
      <c r="S43" s="147"/>
      <c r="T43" s="177">
        <f ca="1">COUNTIFS(申請額一覧!$E$4:$E$363,B43,申請額一覧!$N$4:$N$363,"&gt;0")</f>
        <v>0</v>
      </c>
      <c r="U43" s="178"/>
      <c r="V43" s="179" t="s">
        <v>16</v>
      </c>
      <c r="W43" s="180"/>
      <c r="X43" s="181">
        <f ca="1">SUMIF(申請額一覧!$E$4:$E$363,B43,申請額一覧!$N$4:$N$363)</f>
        <v>0</v>
      </c>
      <c r="Y43" s="182"/>
      <c r="Z43" s="182"/>
      <c r="AA43" s="182"/>
      <c r="AB43" s="65" t="s">
        <v>35</v>
      </c>
      <c r="AC43" s="186"/>
      <c r="AD43" s="186"/>
      <c r="AE43" s="187"/>
      <c r="AF43" s="187"/>
      <c r="AG43" s="188"/>
      <c r="AH43" s="188"/>
      <c r="AI43" s="188"/>
      <c r="AJ43" s="188"/>
      <c r="AK43" s="21"/>
      <c r="AL43" s="16"/>
    </row>
    <row r="44" spans="1:38" ht="29.25" customHeight="1" thickBot="1">
      <c r="A44" s="225" t="s">
        <v>34</v>
      </c>
      <c r="B44" s="219"/>
      <c r="C44" s="219"/>
      <c r="D44" s="219"/>
      <c r="E44" s="219"/>
      <c r="F44" s="219"/>
      <c r="G44" s="219"/>
      <c r="H44" s="219"/>
      <c r="I44" s="219"/>
      <c r="J44" s="219"/>
      <c r="K44" s="219"/>
      <c r="L44" s="219"/>
      <c r="M44" s="219"/>
      <c r="N44" s="219"/>
      <c r="O44" s="219"/>
      <c r="P44" s="219"/>
      <c r="Q44" s="219"/>
      <c r="R44" s="219"/>
      <c r="S44" s="220"/>
      <c r="T44" s="221">
        <f ca="1">SUM(T22:U43)</f>
        <v>0</v>
      </c>
      <c r="U44" s="222"/>
      <c r="V44" s="219" t="s">
        <v>16</v>
      </c>
      <c r="W44" s="220"/>
      <c r="X44" s="223">
        <f t="shared" ref="X44" ca="1" si="0">SUM(X22:Y43)</f>
        <v>0</v>
      </c>
      <c r="Y44" s="224"/>
      <c r="Z44" s="224">
        <f t="shared" ref="Z44" si="1">SUM(Z22:AA43)</f>
        <v>0</v>
      </c>
      <c r="AA44" s="224"/>
      <c r="AB44" s="61" t="s">
        <v>35</v>
      </c>
    </row>
    <row r="45" spans="1:38" s="30" customFormat="1">
      <c r="A45" s="29"/>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s="26" customForma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1:38" s="30" customFormat="1">
      <c r="A47" s="29"/>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row>
    <row r="48" spans="1:38" s="26" customForma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row>
  </sheetData>
  <mergeCells count="154">
    <mergeCell ref="AG30:AJ30"/>
    <mergeCell ref="AG31:AJ31"/>
    <mergeCell ref="AG28:AJ28"/>
    <mergeCell ref="AG29:AJ29"/>
    <mergeCell ref="AG27:AJ27"/>
    <mergeCell ref="A11:A15"/>
    <mergeCell ref="Z6:AA6"/>
    <mergeCell ref="W6:X6"/>
    <mergeCell ref="T6:U6"/>
    <mergeCell ref="B13:D14"/>
    <mergeCell ref="B15:I15"/>
    <mergeCell ref="E12:AB12"/>
    <mergeCell ref="E11:AB11"/>
    <mergeCell ref="E14:AB14"/>
    <mergeCell ref="M15:Q15"/>
    <mergeCell ref="U15:AB15"/>
    <mergeCell ref="R15:T15"/>
    <mergeCell ref="A7:G7"/>
    <mergeCell ref="J15:L15"/>
    <mergeCell ref="B11:D11"/>
    <mergeCell ref="B12:D12"/>
    <mergeCell ref="V24:W24"/>
    <mergeCell ref="AC24:AD24"/>
    <mergeCell ref="AG24:AJ24"/>
    <mergeCell ref="AG22:AJ22"/>
    <mergeCell ref="AC21:AF21"/>
    <mergeCell ref="AE24:AF24"/>
    <mergeCell ref="X24:AA24"/>
    <mergeCell ref="AC25:AD25"/>
    <mergeCell ref="T23:U23"/>
    <mergeCell ref="V23:W23"/>
    <mergeCell ref="X23:AA23"/>
    <mergeCell ref="AC23:AD23"/>
    <mergeCell ref="AE23:AF23"/>
    <mergeCell ref="AG23:AJ23"/>
    <mergeCell ref="V44:W44"/>
    <mergeCell ref="T44:U44"/>
    <mergeCell ref="X44:AA44"/>
    <mergeCell ref="A21:S21"/>
    <mergeCell ref="AC36:AD36"/>
    <mergeCell ref="X27:AA27"/>
    <mergeCell ref="AC27:AD27"/>
    <mergeCell ref="T30:U30"/>
    <mergeCell ref="V30:W30"/>
    <mergeCell ref="AC30:AD30"/>
    <mergeCell ref="X30:AA30"/>
    <mergeCell ref="T28:U28"/>
    <mergeCell ref="V28:W28"/>
    <mergeCell ref="T29:U29"/>
    <mergeCell ref="V29:W29"/>
    <mergeCell ref="AC29:AD29"/>
    <mergeCell ref="X29:AA29"/>
    <mergeCell ref="X31:AA31"/>
    <mergeCell ref="T31:U31"/>
    <mergeCell ref="V31:W31"/>
    <mergeCell ref="X21:AB21"/>
    <mergeCell ref="T21:W21"/>
    <mergeCell ref="X22:AA22"/>
    <mergeCell ref="A44:S44"/>
    <mergeCell ref="T32:U32"/>
    <mergeCell ref="V32:W32"/>
    <mergeCell ref="X32:AA32"/>
    <mergeCell ref="A17:A18"/>
    <mergeCell ref="AG25:AJ25"/>
    <mergeCell ref="AG21:AL21"/>
    <mergeCell ref="T27:U27"/>
    <mergeCell ref="V27:W27"/>
    <mergeCell ref="T37:U37"/>
    <mergeCell ref="V37:W37"/>
    <mergeCell ref="X37:AA37"/>
    <mergeCell ref="V25:W25"/>
    <mergeCell ref="X25:AA25"/>
    <mergeCell ref="X28:AA28"/>
    <mergeCell ref="T26:U26"/>
    <mergeCell ref="V26:W26"/>
    <mergeCell ref="X26:AA26"/>
    <mergeCell ref="B17:I17"/>
    <mergeCell ref="J17:L17"/>
    <mergeCell ref="M17:Q17"/>
    <mergeCell ref="R17:T17"/>
    <mergeCell ref="U17:AB17"/>
    <mergeCell ref="B18:I18"/>
    <mergeCell ref="J18:L18"/>
    <mergeCell ref="A3:AB3"/>
    <mergeCell ref="A4:AB4"/>
    <mergeCell ref="AC31:AD31"/>
    <mergeCell ref="AE31:AF31"/>
    <mergeCell ref="AC28:AD28"/>
    <mergeCell ref="AE28:AF28"/>
    <mergeCell ref="AE27:AF27"/>
    <mergeCell ref="AE25:AF25"/>
    <mergeCell ref="AE30:AF30"/>
    <mergeCell ref="AE29:AF29"/>
    <mergeCell ref="H13:I13"/>
    <mergeCell ref="K13:M13"/>
    <mergeCell ref="M18:Q18"/>
    <mergeCell ref="R18:T18"/>
    <mergeCell ref="U18:AB18"/>
    <mergeCell ref="AE22:AF22"/>
    <mergeCell ref="AC22:AD22"/>
    <mergeCell ref="T22:U22"/>
    <mergeCell ref="V22:W22"/>
    <mergeCell ref="T24:U24"/>
    <mergeCell ref="T25:U25"/>
    <mergeCell ref="T43:U43"/>
    <mergeCell ref="V43:W43"/>
    <mergeCell ref="X43:AA43"/>
    <mergeCell ref="AC43:AD43"/>
    <mergeCell ref="AE43:AF43"/>
    <mergeCell ref="AG43:AJ43"/>
    <mergeCell ref="T41:U41"/>
    <mergeCell ref="V41:W41"/>
    <mergeCell ref="X41:AA41"/>
    <mergeCell ref="AC41:AD41"/>
    <mergeCell ref="AE41:AF41"/>
    <mergeCell ref="AG41:AJ41"/>
    <mergeCell ref="X36:AA36"/>
    <mergeCell ref="AE36:AF36"/>
    <mergeCell ref="AG39:AJ39"/>
    <mergeCell ref="T38:U38"/>
    <mergeCell ref="V38:W38"/>
    <mergeCell ref="X38:AA38"/>
    <mergeCell ref="AC38:AD38"/>
    <mergeCell ref="AE38:AF38"/>
    <mergeCell ref="AG38:AJ38"/>
    <mergeCell ref="AC39:AD39"/>
    <mergeCell ref="AE39:AF39"/>
    <mergeCell ref="T39:U39"/>
    <mergeCell ref="V39:W39"/>
    <mergeCell ref="X39:AA39"/>
    <mergeCell ref="T40:U40"/>
    <mergeCell ref="V40:W40"/>
    <mergeCell ref="X40:AA40"/>
    <mergeCell ref="T42:U42"/>
    <mergeCell ref="V42:W42"/>
    <mergeCell ref="X42:AA42"/>
    <mergeCell ref="AG36:AJ36"/>
    <mergeCell ref="T33:U33"/>
    <mergeCell ref="V33:W33"/>
    <mergeCell ref="X33:AA33"/>
    <mergeCell ref="AC33:AD33"/>
    <mergeCell ref="AE33:AF33"/>
    <mergeCell ref="AG33:AJ33"/>
    <mergeCell ref="T34:U34"/>
    <mergeCell ref="V34:W34"/>
    <mergeCell ref="X34:AA34"/>
    <mergeCell ref="AC34:AD34"/>
    <mergeCell ref="AE34:AF34"/>
    <mergeCell ref="AG34:AJ34"/>
    <mergeCell ref="T35:U35"/>
    <mergeCell ref="V35:W35"/>
    <mergeCell ref="X35:AA35"/>
    <mergeCell ref="T36:U36"/>
    <mergeCell ref="V36:W36"/>
  </mergeCells>
  <phoneticPr fontId="4"/>
  <dataValidations count="2">
    <dataValidation imeMode="halfAlpha" allowBlank="1" showInputMessage="1" showErrorMessage="1" sqref="Z6:AA6 M17:Q17 H13:I13 K13:M13 U17:AB17 T6:U6 W6:X6" xr:uid="{00000000-0002-0000-0100-000000000000}"/>
    <dataValidation imeMode="fullKatakana" allowBlank="1" showInputMessage="1" showErrorMessage="1" sqref="E11:AB11" xr:uid="{00000000-0002-0000-0100-000001000000}"/>
  </dataValidations>
  <printOptions horizontalCentered="1"/>
  <pageMargins left="0.70866141732283472" right="0.70866141732283472" top="0.74803149606299213" bottom="0.74803149606299213" header="0.31496062992125984" footer="0.31496062992125984"/>
  <pageSetup paperSize="9" scale="93"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3"/>
  <sheetViews>
    <sheetView showGridLines="0" view="pageBreakPreview" zoomScale="85" zoomScaleNormal="140" zoomScaleSheetLayoutView="85" workbookViewId="0"/>
  </sheetViews>
  <sheetFormatPr defaultColWidth="2.25" defaultRowHeight="13.5"/>
  <cols>
    <col min="1" max="1" width="2.25" style="31"/>
    <col min="2" max="2" width="3.125" style="31" customWidth="1"/>
    <col min="3" max="3" width="16.875" style="31" customWidth="1"/>
    <col min="4" max="4" width="12.875" style="31" customWidth="1"/>
    <col min="5" max="7" width="18.875" style="31" customWidth="1"/>
    <col min="8" max="8" width="20.25" style="31" customWidth="1"/>
    <col min="9" max="14" width="17.25" style="31" customWidth="1"/>
    <col min="15" max="15" width="14.125" style="31" hidden="1" customWidth="1"/>
    <col min="16" max="16" width="19.25" style="31" bestFit="1" customWidth="1"/>
    <col min="17" max="16384" width="2.25" style="31"/>
  </cols>
  <sheetData>
    <row r="1" spans="1:16" ht="24.75" customHeight="1">
      <c r="A1" s="106" t="s">
        <v>126</v>
      </c>
      <c r="M1" s="32"/>
      <c r="N1" s="248"/>
      <c r="O1" s="248"/>
    </row>
    <row r="2" spans="1:16" ht="24.75" customHeight="1" thickBot="1">
      <c r="B2" s="33"/>
      <c r="C2" s="106" t="s">
        <v>124</v>
      </c>
      <c r="N2" s="32" t="s">
        <v>92</v>
      </c>
      <c r="O2" s="32" t="s">
        <v>36</v>
      </c>
    </row>
    <row r="3" spans="1:16" ht="33.75" customHeight="1">
      <c r="B3" s="34" t="s">
        <v>29</v>
      </c>
      <c r="C3" s="104" t="s">
        <v>27</v>
      </c>
      <c r="D3" s="34" t="s">
        <v>121</v>
      </c>
      <c r="E3" s="34" t="s">
        <v>28</v>
      </c>
      <c r="F3" s="34" t="s">
        <v>40</v>
      </c>
      <c r="G3" s="34" t="s">
        <v>41</v>
      </c>
      <c r="H3" s="34" t="s">
        <v>44</v>
      </c>
      <c r="I3" s="34" t="s">
        <v>114</v>
      </c>
      <c r="J3" s="34" t="s">
        <v>115</v>
      </c>
      <c r="K3" s="34" t="s">
        <v>116</v>
      </c>
      <c r="L3" s="34" t="s">
        <v>153</v>
      </c>
      <c r="M3" s="34" t="s">
        <v>113</v>
      </c>
      <c r="N3" s="105" t="s">
        <v>15</v>
      </c>
      <c r="O3" s="35" t="s">
        <v>91</v>
      </c>
      <c r="P3" s="48" t="s">
        <v>43</v>
      </c>
    </row>
    <row r="4" spans="1:16" ht="36" customHeight="1">
      <c r="B4" s="36">
        <f>ROW()-3</f>
        <v>1</v>
      </c>
      <c r="C4" s="150" t="str">
        <f ca="1">IF(OR($P4="国保連へ申請",$P4="申請可"),IFERROR(INDIRECT("個票"&amp;$B4&amp;"！$L$4"),""),"")</f>
        <v/>
      </c>
      <c r="D4" s="37" t="str">
        <f ca="1">IF(OR($P4="国保連へ申請",$P4="申請可"),IFERROR(ASC(INDIRECT("個票"&amp;$B4&amp;"！$Am$4")),""),"")</f>
        <v/>
      </c>
      <c r="E4" s="150" t="str">
        <f t="shared" ref="E4:E13" ca="1" si="0">IF(OR($P4="国保連へ申請",$P4="申請可"),IFERROR(INDIRECT("個票"&amp;$B4&amp;"！$L$5"),""),"")</f>
        <v/>
      </c>
      <c r="F4" s="150" t="str">
        <f t="shared" ref="F4:F13" ca="1" si="1">IF(OR($P4="国保連へ申請",$P4="申請可"),IFERROR(INDIRECT("個票"&amp;$B4&amp;"！$S$8"),""),"")</f>
        <v/>
      </c>
      <c r="G4" s="151" t="str">
        <f t="shared" ref="G4:G13" ca="1" si="2">IF(OR($P4="国保連へ申請",$P4="申請可"),IFERROR(INDIRECT("個票"&amp;$B4&amp;"！$L$7"),""),"")</f>
        <v/>
      </c>
      <c r="H4" s="151" t="str">
        <f ca="1">IF(OR($P4="国保連へ申請",$P4="申請可"),IF(N4&gt;0,総括表!$E$12,""),"")</f>
        <v/>
      </c>
      <c r="I4" s="38" t="str">
        <f ca="1">IF(OR($P4="国保連へ申請",$P4="申請可"),IFERROR(INDIRECT("個票"&amp;$B4&amp;"！$Ai$14"),""),"")</f>
        <v/>
      </c>
      <c r="J4" s="38" t="str">
        <f ca="1">IF(OR($P4="国保連へ申請",$P4="申請可"),IFERROR(INDIRECT("個票"&amp;$B4&amp;"！$Ai$15"),""),"")</f>
        <v/>
      </c>
      <c r="K4" s="38" t="str">
        <f ca="1">IF(OR($P4="国保連へ申請",$P4="申請可"),IFERROR(INDIRECT("個票"&amp;$B4&amp;"！$Ai$16"),""),"")</f>
        <v/>
      </c>
      <c r="L4" s="38" t="str">
        <f ca="1">IF(OR($P4="国保連へ申請",$P4="申請可"),IFERROR(INDIRECT("個票"&amp;$B4&amp;"！$Ai$17"),""),"")</f>
        <v/>
      </c>
      <c r="M4" s="38" t="str">
        <f ca="1">IF(OR($P4="国保連へ申請",$P4="申請可"),IFERROR(INDIRECT("個票"&amp;$B4&amp;"！$Ai$18"),""),"")</f>
        <v/>
      </c>
      <c r="N4" s="39" t="str">
        <f ca="1">IF(OR($P4="国保連へ申請",$P4="申請可"),IFERROR(INDIRECT("個票"&amp;$B4&amp;"！$Ah$11"),""),"")</f>
        <v/>
      </c>
      <c r="O4" s="49"/>
      <c r="P4" s="48" t="str">
        <f ca="1">IFERROR(INDIRECT("個票"&amp;$B4&amp;"！$Ax$３9"),"")</f>
        <v>NG</v>
      </c>
    </row>
    <row r="5" spans="1:16" ht="36" customHeight="1">
      <c r="B5" s="36">
        <f t="shared" ref="B5:B13" si="3">ROW()-3</f>
        <v>2</v>
      </c>
      <c r="C5" s="150" t="str">
        <f t="shared" ref="C5:C13" ca="1" si="4">IF(OR($P5="国保連へ申請",$P5="申請可"),IFERROR(INDIRECT("個票"&amp;$B5&amp;"！$L$4"),""),"")</f>
        <v/>
      </c>
      <c r="D5" s="37" t="str">
        <f t="shared" ref="D5:D13" ca="1" si="5">IF(OR($P5="国保連へ申請",$P5="申請可"),IFERROR(ASC(INDIRECT("個票"&amp;$B5&amp;"！$Am$4")),""),"")</f>
        <v/>
      </c>
      <c r="E5" s="150" t="str">
        <f t="shared" ca="1" si="0"/>
        <v/>
      </c>
      <c r="F5" s="150" t="str">
        <f t="shared" ca="1" si="1"/>
        <v/>
      </c>
      <c r="G5" s="151" t="str">
        <f t="shared" ca="1" si="2"/>
        <v/>
      </c>
      <c r="H5" s="151" t="str">
        <f ca="1">IF(OR($P5="国保連へ申請",$P5="申請可"),IF(N5&gt;0,総括表!$E$12,""),"")</f>
        <v/>
      </c>
      <c r="I5" s="38" t="str">
        <f t="shared" ref="I5:I13" ca="1" si="6">IF(OR($P5="国保連へ申請",$P5="申請可"),IFERROR(INDIRECT("個票"&amp;$B5&amp;"！$Ai$14"),""),"")</f>
        <v/>
      </c>
      <c r="J5" s="38" t="str">
        <f t="shared" ref="J5:J13" ca="1" si="7">IF(OR($P5="国保連へ申請",$P5="申請可"),IFERROR(INDIRECT("個票"&amp;$B5&amp;"！$Ai$15"),""),"")</f>
        <v/>
      </c>
      <c r="K5" s="38" t="str">
        <f t="shared" ref="K5:K13" ca="1" si="8">IF(OR($P5="国保連へ申請",$P5="申請可"),IFERROR(INDIRECT("個票"&amp;$B5&amp;"！$Ai$16"),""),"")</f>
        <v/>
      </c>
      <c r="L5" s="38" t="str">
        <f t="shared" ref="L5:L13" ca="1" si="9">IF(OR($P5="国保連へ申請",$P5="申請可"),IFERROR(INDIRECT("個票"&amp;$B5&amp;"！$Ai$17"),""),"")</f>
        <v/>
      </c>
      <c r="M5" s="38" t="str">
        <f t="shared" ref="M5:M13" ca="1" si="10">IF(OR($P5="国保連へ申請",$P5="申請可"),IFERROR(INDIRECT("個票"&amp;$B5&amp;"！$Ai$18"),""),"")</f>
        <v/>
      </c>
      <c r="N5" s="39" t="str">
        <f t="shared" ref="N5:N13" ca="1" si="11">IF(OR($P5="国保連へ申請",$P5="申請可"),IFERROR(INDIRECT("個票"&amp;$B5&amp;"！$Ah$11"),""),"")</f>
        <v/>
      </c>
      <c r="O5" s="49"/>
      <c r="P5" s="48" t="str">
        <f t="shared" ref="P5:P13" ca="1" si="12">IFERROR(INDIRECT("個票"&amp;$B5&amp;"！$Ax$３9"),"")</f>
        <v>NG</v>
      </c>
    </row>
    <row r="6" spans="1:16" ht="36" customHeight="1">
      <c r="B6" s="36">
        <f t="shared" si="3"/>
        <v>3</v>
      </c>
      <c r="C6" s="150" t="str">
        <f t="shared" ca="1" si="4"/>
        <v/>
      </c>
      <c r="D6" s="37" t="str">
        <f t="shared" ca="1" si="5"/>
        <v/>
      </c>
      <c r="E6" s="150" t="str">
        <f t="shared" ca="1" si="0"/>
        <v/>
      </c>
      <c r="F6" s="150" t="str">
        <f t="shared" ca="1" si="1"/>
        <v/>
      </c>
      <c r="G6" s="151" t="str">
        <f t="shared" ca="1" si="2"/>
        <v/>
      </c>
      <c r="H6" s="151" t="str">
        <f ca="1">IF(OR($P6="国保連へ申請",$P6="申請可"),IF(N6&gt;0,総括表!$E$12,""),"")</f>
        <v/>
      </c>
      <c r="I6" s="38" t="str">
        <f t="shared" ca="1" si="6"/>
        <v/>
      </c>
      <c r="J6" s="38" t="str">
        <f t="shared" ca="1" si="7"/>
        <v/>
      </c>
      <c r="K6" s="38" t="str">
        <f t="shared" ca="1" si="8"/>
        <v/>
      </c>
      <c r="L6" s="38" t="str">
        <f t="shared" ca="1" si="9"/>
        <v/>
      </c>
      <c r="M6" s="38" t="str">
        <f t="shared" ca="1" si="10"/>
        <v/>
      </c>
      <c r="N6" s="39" t="str">
        <f t="shared" ca="1" si="11"/>
        <v/>
      </c>
      <c r="O6" s="49"/>
      <c r="P6" s="48" t="str">
        <f t="shared" ca="1" si="12"/>
        <v/>
      </c>
    </row>
    <row r="7" spans="1:16" ht="36" customHeight="1">
      <c r="B7" s="36">
        <f t="shared" si="3"/>
        <v>4</v>
      </c>
      <c r="C7" s="150" t="str">
        <f t="shared" ca="1" si="4"/>
        <v/>
      </c>
      <c r="D7" s="37" t="str">
        <f t="shared" ca="1" si="5"/>
        <v/>
      </c>
      <c r="E7" s="150" t="str">
        <f t="shared" ca="1" si="0"/>
        <v/>
      </c>
      <c r="F7" s="150" t="str">
        <f t="shared" ca="1" si="1"/>
        <v/>
      </c>
      <c r="G7" s="151" t="str">
        <f t="shared" ca="1" si="2"/>
        <v/>
      </c>
      <c r="H7" s="151" t="str">
        <f ca="1">IF(OR($P7="国保連へ申請",$P7="申請可"),IF(N7&gt;0,総括表!$E$12,""),"")</f>
        <v/>
      </c>
      <c r="I7" s="38" t="str">
        <f t="shared" ca="1" si="6"/>
        <v/>
      </c>
      <c r="J7" s="38" t="str">
        <f t="shared" ca="1" si="7"/>
        <v/>
      </c>
      <c r="K7" s="38" t="str">
        <f t="shared" ca="1" si="8"/>
        <v/>
      </c>
      <c r="L7" s="38" t="str">
        <f t="shared" ca="1" si="9"/>
        <v/>
      </c>
      <c r="M7" s="38" t="str">
        <f t="shared" ca="1" si="10"/>
        <v/>
      </c>
      <c r="N7" s="39" t="str">
        <f t="shared" ca="1" si="11"/>
        <v/>
      </c>
      <c r="O7" s="49"/>
      <c r="P7" s="48" t="str">
        <f t="shared" ca="1" si="12"/>
        <v/>
      </c>
    </row>
    <row r="8" spans="1:16" ht="36" customHeight="1">
      <c r="B8" s="36">
        <f t="shared" si="3"/>
        <v>5</v>
      </c>
      <c r="C8" s="150" t="str">
        <f t="shared" ca="1" si="4"/>
        <v/>
      </c>
      <c r="D8" s="37" t="str">
        <f t="shared" ca="1" si="5"/>
        <v/>
      </c>
      <c r="E8" s="150" t="str">
        <f t="shared" ca="1" si="0"/>
        <v/>
      </c>
      <c r="F8" s="150" t="str">
        <f t="shared" ca="1" si="1"/>
        <v/>
      </c>
      <c r="G8" s="151" t="str">
        <f t="shared" ca="1" si="2"/>
        <v/>
      </c>
      <c r="H8" s="151" t="str">
        <f ca="1">IF(OR($P8="国保連へ申請",$P8="申請可"),IF(N8&gt;0,総括表!$E$12,""),"")</f>
        <v/>
      </c>
      <c r="I8" s="38" t="str">
        <f t="shared" ca="1" si="6"/>
        <v/>
      </c>
      <c r="J8" s="38" t="str">
        <f t="shared" ca="1" si="7"/>
        <v/>
      </c>
      <c r="K8" s="38" t="str">
        <f t="shared" ca="1" si="8"/>
        <v/>
      </c>
      <c r="L8" s="38" t="str">
        <f t="shared" ca="1" si="9"/>
        <v/>
      </c>
      <c r="M8" s="38" t="str">
        <f t="shared" ca="1" si="10"/>
        <v/>
      </c>
      <c r="N8" s="39" t="str">
        <f t="shared" ca="1" si="11"/>
        <v/>
      </c>
      <c r="O8" s="49"/>
      <c r="P8" s="48" t="str">
        <f t="shared" ca="1" si="12"/>
        <v/>
      </c>
    </row>
    <row r="9" spans="1:16" ht="36" customHeight="1">
      <c r="B9" s="36">
        <f t="shared" si="3"/>
        <v>6</v>
      </c>
      <c r="C9" s="150" t="str">
        <f t="shared" ca="1" si="4"/>
        <v/>
      </c>
      <c r="D9" s="37" t="str">
        <f t="shared" ca="1" si="5"/>
        <v/>
      </c>
      <c r="E9" s="150" t="str">
        <f t="shared" ca="1" si="0"/>
        <v/>
      </c>
      <c r="F9" s="150" t="str">
        <f t="shared" ca="1" si="1"/>
        <v/>
      </c>
      <c r="G9" s="151" t="str">
        <f t="shared" ca="1" si="2"/>
        <v/>
      </c>
      <c r="H9" s="151" t="str">
        <f ca="1">IF(OR($P9="国保連へ申請",$P9="申請可"),IF(N9&gt;0,総括表!$E$12,""),"")</f>
        <v/>
      </c>
      <c r="I9" s="38" t="str">
        <f t="shared" ca="1" si="6"/>
        <v/>
      </c>
      <c r="J9" s="38" t="str">
        <f t="shared" ca="1" si="7"/>
        <v/>
      </c>
      <c r="K9" s="38" t="str">
        <f t="shared" ca="1" si="8"/>
        <v/>
      </c>
      <c r="L9" s="38" t="str">
        <f t="shared" ca="1" si="9"/>
        <v/>
      </c>
      <c r="M9" s="38" t="str">
        <f t="shared" ca="1" si="10"/>
        <v/>
      </c>
      <c r="N9" s="39" t="str">
        <f t="shared" ca="1" si="11"/>
        <v/>
      </c>
      <c r="O9" s="49"/>
      <c r="P9" s="48" t="str">
        <f t="shared" ca="1" si="12"/>
        <v/>
      </c>
    </row>
    <row r="10" spans="1:16" ht="36" customHeight="1">
      <c r="B10" s="36">
        <f t="shared" si="3"/>
        <v>7</v>
      </c>
      <c r="C10" s="150" t="str">
        <f t="shared" ca="1" si="4"/>
        <v/>
      </c>
      <c r="D10" s="37" t="str">
        <f t="shared" ca="1" si="5"/>
        <v/>
      </c>
      <c r="E10" s="150" t="str">
        <f t="shared" ca="1" si="0"/>
        <v/>
      </c>
      <c r="F10" s="150" t="str">
        <f t="shared" ca="1" si="1"/>
        <v/>
      </c>
      <c r="G10" s="151" t="str">
        <f t="shared" ca="1" si="2"/>
        <v/>
      </c>
      <c r="H10" s="151" t="str">
        <f ca="1">IF(OR($P10="国保連へ申請",$P10="申請可"),IF(N10&gt;0,総括表!$E$12,""),"")</f>
        <v/>
      </c>
      <c r="I10" s="38" t="str">
        <f t="shared" ca="1" si="6"/>
        <v/>
      </c>
      <c r="J10" s="38" t="str">
        <f t="shared" ca="1" si="7"/>
        <v/>
      </c>
      <c r="K10" s="38" t="str">
        <f t="shared" ca="1" si="8"/>
        <v/>
      </c>
      <c r="L10" s="38" t="str">
        <f t="shared" ca="1" si="9"/>
        <v/>
      </c>
      <c r="M10" s="38" t="str">
        <f t="shared" ca="1" si="10"/>
        <v/>
      </c>
      <c r="N10" s="39" t="str">
        <f t="shared" ca="1" si="11"/>
        <v/>
      </c>
      <c r="O10" s="49"/>
      <c r="P10" s="48" t="str">
        <f t="shared" ca="1" si="12"/>
        <v/>
      </c>
    </row>
    <row r="11" spans="1:16" ht="36" customHeight="1">
      <c r="B11" s="36">
        <f t="shared" si="3"/>
        <v>8</v>
      </c>
      <c r="C11" s="150" t="str">
        <f t="shared" ca="1" si="4"/>
        <v/>
      </c>
      <c r="D11" s="37" t="str">
        <f t="shared" ca="1" si="5"/>
        <v/>
      </c>
      <c r="E11" s="150" t="str">
        <f t="shared" ca="1" si="0"/>
        <v/>
      </c>
      <c r="F11" s="150" t="str">
        <f t="shared" ca="1" si="1"/>
        <v/>
      </c>
      <c r="G11" s="151" t="str">
        <f t="shared" ca="1" si="2"/>
        <v/>
      </c>
      <c r="H11" s="151" t="str">
        <f ca="1">IF(OR($P11="国保連へ申請",$P11="申請可"),IF(N11&gt;0,総括表!$E$12,""),"")</f>
        <v/>
      </c>
      <c r="I11" s="38" t="str">
        <f t="shared" ca="1" si="6"/>
        <v/>
      </c>
      <c r="J11" s="38" t="str">
        <f t="shared" ca="1" si="7"/>
        <v/>
      </c>
      <c r="K11" s="38" t="str">
        <f t="shared" ca="1" si="8"/>
        <v/>
      </c>
      <c r="L11" s="38" t="str">
        <f t="shared" ca="1" si="9"/>
        <v/>
      </c>
      <c r="M11" s="38" t="str">
        <f t="shared" ca="1" si="10"/>
        <v/>
      </c>
      <c r="N11" s="39" t="str">
        <f t="shared" ca="1" si="11"/>
        <v/>
      </c>
      <c r="O11" s="49"/>
      <c r="P11" s="48" t="str">
        <f t="shared" ca="1" si="12"/>
        <v/>
      </c>
    </row>
    <row r="12" spans="1:16" ht="36" customHeight="1">
      <c r="B12" s="36">
        <f t="shared" si="3"/>
        <v>9</v>
      </c>
      <c r="C12" s="150" t="str">
        <f t="shared" ca="1" si="4"/>
        <v/>
      </c>
      <c r="D12" s="37" t="str">
        <f t="shared" ca="1" si="5"/>
        <v/>
      </c>
      <c r="E12" s="150" t="str">
        <f t="shared" ca="1" si="0"/>
        <v/>
      </c>
      <c r="F12" s="150" t="str">
        <f t="shared" ca="1" si="1"/>
        <v/>
      </c>
      <c r="G12" s="151" t="str">
        <f t="shared" ca="1" si="2"/>
        <v/>
      </c>
      <c r="H12" s="151" t="str">
        <f ca="1">IF(OR($P12="国保連へ申請",$P12="申請可"),IF(N12&gt;0,総括表!$E$12,""),"")</f>
        <v/>
      </c>
      <c r="I12" s="38" t="str">
        <f t="shared" ca="1" si="6"/>
        <v/>
      </c>
      <c r="J12" s="38" t="str">
        <f t="shared" ca="1" si="7"/>
        <v/>
      </c>
      <c r="K12" s="38" t="str">
        <f t="shared" ca="1" si="8"/>
        <v/>
      </c>
      <c r="L12" s="38" t="str">
        <f t="shared" ca="1" si="9"/>
        <v/>
      </c>
      <c r="M12" s="38" t="str">
        <f t="shared" ca="1" si="10"/>
        <v/>
      </c>
      <c r="N12" s="39" t="str">
        <f t="shared" ca="1" si="11"/>
        <v/>
      </c>
      <c r="O12" s="49"/>
      <c r="P12" s="48" t="str">
        <f t="shared" ca="1" si="12"/>
        <v/>
      </c>
    </row>
    <row r="13" spans="1:16" ht="36" customHeight="1">
      <c r="B13" s="36">
        <f t="shared" si="3"/>
        <v>10</v>
      </c>
      <c r="C13" s="150" t="str">
        <f t="shared" ca="1" si="4"/>
        <v/>
      </c>
      <c r="D13" s="37" t="str">
        <f t="shared" ca="1" si="5"/>
        <v/>
      </c>
      <c r="E13" s="150" t="str">
        <f t="shared" ca="1" si="0"/>
        <v/>
      </c>
      <c r="F13" s="150" t="str">
        <f t="shared" ca="1" si="1"/>
        <v/>
      </c>
      <c r="G13" s="151" t="str">
        <f t="shared" ca="1" si="2"/>
        <v/>
      </c>
      <c r="H13" s="151" t="str">
        <f ca="1">IF(OR($P13="国保連へ申請",$P13="申請可"),IF(N13&gt;0,総括表!$E$12,""),"")</f>
        <v/>
      </c>
      <c r="I13" s="38" t="str">
        <f t="shared" ca="1" si="6"/>
        <v/>
      </c>
      <c r="J13" s="38" t="str">
        <f t="shared" ca="1" si="7"/>
        <v/>
      </c>
      <c r="K13" s="38" t="str">
        <f t="shared" ca="1" si="8"/>
        <v/>
      </c>
      <c r="L13" s="38" t="str">
        <f t="shared" ca="1" si="9"/>
        <v/>
      </c>
      <c r="M13" s="38" t="str">
        <f t="shared" ca="1" si="10"/>
        <v/>
      </c>
      <c r="N13" s="39" t="str">
        <f t="shared" ca="1" si="11"/>
        <v/>
      </c>
      <c r="O13" s="49"/>
      <c r="P13" s="48" t="str">
        <f t="shared" ca="1" si="12"/>
        <v/>
      </c>
    </row>
  </sheetData>
  <mergeCells count="1">
    <mergeCell ref="N1:O1"/>
  </mergeCells>
  <phoneticPr fontId="4"/>
  <conditionalFormatting sqref="N1:O1">
    <cfRule type="cellIs" dxfId="0" priority="1" operator="equal">
      <formula>0</formula>
    </cfRule>
  </conditionalFormatting>
  <dataValidations count="1">
    <dataValidation type="list" allowBlank="1" showInputMessage="1" showErrorMessage="1" sqref="O4:O13" xr:uid="{00000000-0002-0000-0200-000000000000}">
      <formula1>"可, "</formula1>
    </dataValidation>
  </dataValidations>
  <pageMargins left="0.59055118110236227" right="0.59055118110236227" top="0.98425196850393704" bottom="0.39370078740157483" header="0" footer="0"/>
  <pageSetup paperSize="9" scale="63" fitToHeight="0" orientation="landscape" horizontalDpi="4294967294"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N58"/>
  <sheetViews>
    <sheetView showGridLines="0" view="pageBreakPreview" zoomScale="115" zoomScaleNormal="120" zoomScaleSheetLayoutView="115" workbookViewId="0">
      <selection activeCell="AF8" sqref="AF8:AI8"/>
    </sheetView>
  </sheetViews>
  <sheetFormatPr defaultColWidth="2.25" defaultRowHeight="13.5"/>
  <cols>
    <col min="1" max="1" width="5.75" style="40" customWidth="1"/>
    <col min="2" max="3" width="2.25" style="40" customWidth="1"/>
    <col min="4" max="4" width="4.125" style="40" customWidth="1"/>
    <col min="5" max="7" width="2.875" style="40" customWidth="1"/>
    <col min="8" max="34" width="2.25" style="40" customWidth="1"/>
    <col min="35" max="36" width="2.125" style="40" customWidth="1"/>
    <col min="37" max="37" width="2.625" style="40" customWidth="1"/>
    <col min="38" max="39" width="2.25" style="40" customWidth="1"/>
    <col min="40" max="40" width="2.25" style="40"/>
    <col min="41" max="41" width="2.25" style="40" customWidth="1"/>
    <col min="42" max="42" width="2.25" style="89" customWidth="1"/>
    <col min="43" max="47" width="2.25" style="40" customWidth="1"/>
    <col min="48" max="48" width="2.25" style="40"/>
    <col min="49" max="49" width="2.875" style="40" customWidth="1"/>
    <col min="50" max="50" width="6.5" style="40" customWidth="1"/>
    <col min="51" max="53" width="7.5" style="40" customWidth="1"/>
    <col min="54" max="54" width="22.25" style="40" customWidth="1"/>
    <col min="55" max="55" width="3.125" style="40" bestFit="1" customWidth="1"/>
    <col min="56" max="56" width="22.25" style="16" bestFit="1" customWidth="1"/>
    <col min="57" max="57" width="7.125" style="40" bestFit="1" customWidth="1"/>
    <col min="58" max="58" width="5.25" style="114" bestFit="1" customWidth="1"/>
    <col min="59" max="59" width="6.75" style="114" bestFit="1" customWidth="1"/>
    <col min="60" max="60" width="8.5" style="40" bestFit="1" customWidth="1"/>
    <col min="61" max="62" width="2.25" style="40"/>
    <col min="63" max="63" width="7.5" style="40" bestFit="1" customWidth="1"/>
    <col min="64" max="65" width="2.25" style="16"/>
    <col min="66" max="16384" width="2.25" style="40"/>
  </cols>
  <sheetData>
    <row r="1" spans="1:65">
      <c r="A1" s="40" t="s">
        <v>128</v>
      </c>
      <c r="BC1" s="18"/>
      <c r="BE1" s="90" t="s">
        <v>84</v>
      </c>
      <c r="BF1" s="113" t="s">
        <v>165</v>
      </c>
      <c r="BG1" s="113" t="s">
        <v>166</v>
      </c>
      <c r="BH1" s="18"/>
      <c r="BI1" s="18"/>
      <c r="BJ1" s="18"/>
      <c r="BK1" s="18" t="s">
        <v>167</v>
      </c>
    </row>
    <row r="2" spans="1:65" ht="14.25" thickBot="1">
      <c r="A2" s="40" t="s">
        <v>127</v>
      </c>
      <c r="BC2" s="18">
        <v>1</v>
      </c>
      <c r="BD2" s="127" t="s">
        <v>133</v>
      </c>
      <c r="BE2" s="138">
        <v>812.5</v>
      </c>
      <c r="BF2" s="113">
        <v>150</v>
      </c>
      <c r="BG2" s="113">
        <v>0</v>
      </c>
      <c r="BH2" s="18" t="s">
        <v>88</v>
      </c>
      <c r="BI2" s="18"/>
      <c r="BJ2" s="18"/>
      <c r="BK2" s="18">
        <v>82.5</v>
      </c>
      <c r="BL2" s="16" t="s">
        <v>168</v>
      </c>
      <c r="BM2" s="16" t="s">
        <v>169</v>
      </c>
    </row>
    <row r="3" spans="1:65" s="3" customFormat="1" ht="17.25" customHeight="1">
      <c r="A3" s="330" t="s">
        <v>19</v>
      </c>
      <c r="B3" s="11" t="s">
        <v>0</v>
      </c>
      <c r="C3" s="7"/>
      <c r="D3" s="7"/>
      <c r="E3" s="8"/>
      <c r="F3" s="8"/>
      <c r="G3" s="8"/>
      <c r="H3" s="8"/>
      <c r="I3" s="8"/>
      <c r="J3" s="8"/>
      <c r="K3" s="8"/>
      <c r="L3" s="383"/>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78" t="s">
        <v>121</v>
      </c>
      <c r="AN3" s="378"/>
      <c r="AO3" s="378"/>
      <c r="AP3" s="378"/>
      <c r="AQ3" s="378"/>
      <c r="AR3" s="378"/>
      <c r="AS3" s="378"/>
      <c r="AT3" s="378"/>
      <c r="AU3" s="378"/>
      <c r="AV3" s="379"/>
      <c r="BC3" s="18">
        <v>2</v>
      </c>
      <c r="BD3" s="127" t="s">
        <v>159</v>
      </c>
      <c r="BE3" s="138">
        <v>812.5</v>
      </c>
      <c r="BF3" s="113">
        <v>150</v>
      </c>
      <c r="BG3" s="113">
        <v>0</v>
      </c>
      <c r="BH3" s="18" t="s">
        <v>88</v>
      </c>
      <c r="BI3" s="18"/>
      <c r="BJ3" s="18"/>
      <c r="BK3" s="18">
        <v>82.5</v>
      </c>
      <c r="BL3" s="16" t="s">
        <v>168</v>
      </c>
      <c r="BM3" s="16" t="s">
        <v>169</v>
      </c>
    </row>
    <row r="4" spans="1:65" s="3" customFormat="1" ht="28.5" customHeight="1">
      <c r="A4" s="331"/>
      <c r="B4" s="12" t="s">
        <v>17</v>
      </c>
      <c r="C4" s="1"/>
      <c r="D4" s="1"/>
      <c r="E4" s="2"/>
      <c r="F4" s="2"/>
      <c r="G4" s="2"/>
      <c r="H4" s="2"/>
      <c r="I4" s="2"/>
      <c r="J4" s="2"/>
      <c r="K4" s="2"/>
      <c r="L4" s="385"/>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0"/>
      <c r="AN4" s="381"/>
      <c r="AO4" s="381"/>
      <c r="AP4" s="381"/>
      <c r="AQ4" s="381"/>
      <c r="AR4" s="381"/>
      <c r="AS4" s="381"/>
      <c r="AT4" s="381"/>
      <c r="AU4" s="381"/>
      <c r="AV4" s="382"/>
      <c r="BC4" s="18">
        <v>3</v>
      </c>
      <c r="BD4" s="127" t="s">
        <v>134</v>
      </c>
      <c r="BE4" s="138">
        <v>812.5</v>
      </c>
      <c r="BF4" s="113">
        <v>150</v>
      </c>
      <c r="BG4" s="113">
        <v>0</v>
      </c>
      <c r="BH4" s="18" t="s">
        <v>88</v>
      </c>
      <c r="BI4" s="18"/>
      <c r="BJ4" s="18"/>
      <c r="BK4" s="18">
        <v>82.5</v>
      </c>
      <c r="BL4" s="16" t="s">
        <v>168</v>
      </c>
      <c r="BM4" s="16" t="s">
        <v>169</v>
      </c>
    </row>
    <row r="5" spans="1:65" s="3" customFormat="1" ht="26.25" customHeight="1">
      <c r="A5" s="331"/>
      <c r="B5" s="13" t="s">
        <v>28</v>
      </c>
      <c r="C5" s="6"/>
      <c r="D5" s="6"/>
      <c r="L5" s="394"/>
      <c r="M5" s="395"/>
      <c r="N5" s="395"/>
      <c r="O5" s="395"/>
      <c r="P5" s="395"/>
      <c r="Q5" s="395"/>
      <c r="R5" s="395"/>
      <c r="S5" s="395"/>
      <c r="T5" s="395"/>
      <c r="U5" s="395"/>
      <c r="V5" s="395"/>
      <c r="W5" s="395"/>
      <c r="X5" s="395"/>
      <c r="Y5" s="395"/>
      <c r="Z5" s="395"/>
      <c r="AA5" s="395"/>
      <c r="AB5" s="395"/>
      <c r="AC5" s="395"/>
      <c r="AD5" s="396"/>
      <c r="AE5" s="392" t="s">
        <v>25</v>
      </c>
      <c r="AF5" s="393"/>
      <c r="AG5" s="393"/>
      <c r="AH5" s="391"/>
      <c r="AI5" s="391"/>
      <c r="AJ5" s="391"/>
      <c r="AK5" s="390" t="s">
        <v>42</v>
      </c>
      <c r="AL5" s="390"/>
      <c r="AM5" s="388" t="s">
        <v>102</v>
      </c>
      <c r="AN5" s="389"/>
      <c r="AO5" s="389"/>
      <c r="AP5" s="389"/>
      <c r="AQ5" s="387">
        <f>COUNTIF(B33:AL33,6)</f>
        <v>0</v>
      </c>
      <c r="AR5" s="387"/>
      <c r="AS5" s="387"/>
      <c r="AT5" s="387"/>
      <c r="AU5" s="256" t="s">
        <v>101</v>
      </c>
      <c r="AV5" s="333"/>
      <c r="BC5" s="18">
        <v>4</v>
      </c>
      <c r="BD5" s="127" t="s">
        <v>135</v>
      </c>
      <c r="BE5" s="138">
        <v>812.5</v>
      </c>
      <c r="BF5" s="113">
        <v>150</v>
      </c>
      <c r="BG5" s="113">
        <v>0</v>
      </c>
      <c r="BH5" s="18" t="s">
        <v>88</v>
      </c>
      <c r="BI5" s="18"/>
      <c r="BJ5" s="18"/>
      <c r="BK5" s="18">
        <v>82.5</v>
      </c>
      <c r="BL5" s="16" t="s">
        <v>168</v>
      </c>
      <c r="BM5" s="16" t="s">
        <v>169</v>
      </c>
    </row>
    <row r="6" spans="1:65" s="3" customFormat="1" ht="19.5" customHeight="1">
      <c r="A6" s="331"/>
      <c r="B6" s="326" t="s">
        <v>26</v>
      </c>
      <c r="C6" s="327"/>
      <c r="D6" s="327"/>
      <c r="E6" s="327"/>
      <c r="F6" s="327"/>
      <c r="G6" s="327"/>
      <c r="H6" s="327"/>
      <c r="I6" s="327"/>
      <c r="J6" s="327"/>
      <c r="K6" s="327"/>
      <c r="L6" s="116" t="s">
        <v>6</v>
      </c>
      <c r="M6" s="4"/>
      <c r="N6" s="4"/>
      <c r="O6" s="4"/>
      <c r="P6" s="4"/>
      <c r="Q6" s="397"/>
      <c r="R6" s="397"/>
      <c r="S6" s="397"/>
      <c r="T6" s="4" t="s">
        <v>7</v>
      </c>
      <c r="U6" s="397"/>
      <c r="V6" s="397"/>
      <c r="W6" s="397"/>
      <c r="X6" s="397"/>
      <c r="Y6" s="3" t="s">
        <v>160</v>
      </c>
      <c r="AA6" s="398"/>
      <c r="AB6" s="398"/>
      <c r="AC6" s="398"/>
      <c r="AD6" s="398"/>
      <c r="AE6" s="398"/>
      <c r="AF6" s="398"/>
      <c r="AG6" s="398"/>
      <c r="AH6" s="398"/>
      <c r="AI6" s="398"/>
      <c r="AJ6" s="398"/>
      <c r="AK6" s="398"/>
      <c r="AL6" s="398"/>
      <c r="AM6" s="398"/>
      <c r="AN6" s="398"/>
      <c r="AO6" s="398"/>
      <c r="AP6" s="398"/>
      <c r="AQ6" s="398"/>
      <c r="AR6" s="398"/>
      <c r="AS6" s="398"/>
      <c r="AT6" s="398"/>
      <c r="AU6" s="398"/>
      <c r="AV6" s="399"/>
      <c r="BC6" s="18">
        <v>5</v>
      </c>
      <c r="BD6" s="16" t="s">
        <v>164</v>
      </c>
      <c r="BE6" s="138">
        <v>812.5</v>
      </c>
      <c r="BF6" s="113">
        <v>150</v>
      </c>
      <c r="BG6" s="113">
        <v>0</v>
      </c>
      <c r="BH6" s="18" t="s">
        <v>89</v>
      </c>
      <c r="BI6" s="18"/>
      <c r="BJ6" s="18"/>
      <c r="BK6" s="18">
        <v>82.5</v>
      </c>
      <c r="BL6" s="16" t="s">
        <v>168</v>
      </c>
      <c r="BM6" s="16" t="s">
        <v>169</v>
      </c>
    </row>
    <row r="7" spans="1:65" s="3" customFormat="1" ht="27.75" customHeight="1">
      <c r="A7" s="331"/>
      <c r="B7" s="328"/>
      <c r="C7" s="329"/>
      <c r="D7" s="329"/>
      <c r="E7" s="329"/>
      <c r="F7" s="329"/>
      <c r="G7" s="329"/>
      <c r="H7" s="329"/>
      <c r="I7" s="329"/>
      <c r="J7" s="329"/>
      <c r="K7" s="329"/>
      <c r="L7" s="400"/>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2"/>
      <c r="BC7" s="18">
        <v>6</v>
      </c>
      <c r="BD7" s="127" t="s">
        <v>136</v>
      </c>
      <c r="BE7" s="138">
        <v>67.5</v>
      </c>
      <c r="BF7" s="134">
        <v>13.5</v>
      </c>
      <c r="BG7" s="134">
        <v>482.5</v>
      </c>
      <c r="BH7" s="18" t="s">
        <v>89</v>
      </c>
      <c r="BI7" s="18"/>
      <c r="BJ7" s="18"/>
      <c r="BK7" s="18">
        <v>207.5</v>
      </c>
      <c r="BL7" s="16" t="s">
        <v>168</v>
      </c>
      <c r="BM7" s="16" t="s">
        <v>169</v>
      </c>
    </row>
    <row r="8" spans="1:65" s="3" customFormat="1" ht="25.5" customHeight="1">
      <c r="A8" s="331"/>
      <c r="B8" s="14" t="s">
        <v>9</v>
      </c>
      <c r="C8" s="76"/>
      <c r="D8" s="76"/>
      <c r="E8" s="5"/>
      <c r="F8" s="5"/>
      <c r="G8" s="5"/>
      <c r="H8" s="5"/>
      <c r="I8" s="5"/>
      <c r="J8" s="5"/>
      <c r="K8" s="5"/>
      <c r="L8" s="336" t="s">
        <v>10</v>
      </c>
      <c r="M8" s="337"/>
      <c r="N8" s="337"/>
      <c r="O8" s="337"/>
      <c r="P8" s="337"/>
      <c r="Q8" s="337"/>
      <c r="R8" s="338"/>
      <c r="S8" s="335"/>
      <c r="T8" s="335"/>
      <c r="U8" s="335"/>
      <c r="V8" s="335"/>
      <c r="W8" s="335"/>
      <c r="X8" s="335"/>
      <c r="Y8" s="335"/>
      <c r="Z8" s="335"/>
      <c r="AA8" s="335"/>
      <c r="AB8" s="335"/>
      <c r="AC8" s="335"/>
      <c r="AD8" s="335"/>
      <c r="AE8" s="335"/>
      <c r="AF8" s="334" t="s">
        <v>23</v>
      </c>
      <c r="AG8" s="334"/>
      <c r="AH8" s="334"/>
      <c r="AI8" s="334"/>
      <c r="AJ8" s="403"/>
      <c r="AK8" s="404"/>
      <c r="AL8" s="404"/>
      <c r="AM8" s="404"/>
      <c r="AN8" s="404"/>
      <c r="AO8" s="404"/>
      <c r="AP8" s="404"/>
      <c r="AQ8" s="404"/>
      <c r="AR8" s="404"/>
      <c r="AS8" s="404"/>
      <c r="AT8" s="404"/>
      <c r="AU8" s="404"/>
      <c r="AV8" s="405"/>
      <c r="BC8" s="18">
        <v>7</v>
      </c>
      <c r="BD8" s="16" t="s">
        <v>77</v>
      </c>
      <c r="BE8" s="138">
        <v>112.5</v>
      </c>
      <c r="BF8" s="140">
        <v>19.25</v>
      </c>
      <c r="BG8" s="134">
        <v>1447.5</v>
      </c>
      <c r="BH8" s="18" t="s">
        <v>89</v>
      </c>
      <c r="BI8" s="18"/>
      <c r="BJ8" s="18"/>
      <c r="BK8" s="18">
        <v>82.5</v>
      </c>
      <c r="BL8" s="16" t="s">
        <v>168</v>
      </c>
      <c r="BM8" s="16" t="s">
        <v>169</v>
      </c>
    </row>
    <row r="9" spans="1:65" s="3" customFormat="1" ht="25.5" customHeight="1" thickBot="1">
      <c r="A9" s="332"/>
      <c r="B9" s="15" t="s">
        <v>18</v>
      </c>
      <c r="C9" s="9"/>
      <c r="D9" s="9"/>
      <c r="E9" s="10"/>
      <c r="F9" s="10"/>
      <c r="G9" s="10"/>
      <c r="H9" s="10"/>
      <c r="I9" s="10"/>
      <c r="J9" s="10"/>
      <c r="K9" s="10"/>
      <c r="L9" s="339"/>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1"/>
      <c r="BC9" s="18">
        <v>8</v>
      </c>
      <c r="BD9" s="16" t="s">
        <v>78</v>
      </c>
      <c r="BE9" s="138">
        <v>112.5</v>
      </c>
      <c r="BF9" s="140">
        <v>19.25</v>
      </c>
      <c r="BG9" s="134">
        <v>1447.5</v>
      </c>
      <c r="BH9" s="18" t="s">
        <v>89</v>
      </c>
      <c r="BI9" s="18"/>
      <c r="BJ9" s="18"/>
      <c r="BK9" s="18">
        <v>82.5</v>
      </c>
      <c r="BL9" s="16" t="s">
        <v>168</v>
      </c>
      <c r="BM9" s="16" t="s">
        <v>169</v>
      </c>
    </row>
    <row r="10" spans="1:65" s="3" customFormat="1" ht="50.25" customHeight="1">
      <c r="I10" s="91"/>
      <c r="J10" s="92"/>
      <c r="L10" s="6"/>
      <c r="Z10" s="6"/>
      <c r="AA10" s="6"/>
      <c r="AB10" s="6"/>
      <c r="AC10" s="6"/>
      <c r="AD10" s="6"/>
      <c r="AE10" s="6"/>
      <c r="AF10" s="6"/>
      <c r="AG10" s="6"/>
      <c r="AH10" s="6"/>
      <c r="AI10" s="6"/>
      <c r="AJ10" s="6"/>
      <c r="AK10" s="6"/>
      <c r="AL10" s="6"/>
      <c r="AM10" s="6"/>
      <c r="AP10" s="6"/>
      <c r="BC10" s="18">
        <v>9</v>
      </c>
      <c r="BD10" s="16" t="s">
        <v>137</v>
      </c>
      <c r="BE10" s="138">
        <v>112.5</v>
      </c>
      <c r="BF10" s="140">
        <v>19.25</v>
      </c>
      <c r="BG10" s="134">
        <v>1447.5</v>
      </c>
      <c r="BH10" s="18" t="s">
        <v>89</v>
      </c>
      <c r="BI10" s="18"/>
      <c r="BJ10" s="18"/>
      <c r="BK10" s="18">
        <v>82.5</v>
      </c>
      <c r="BL10" s="16" t="s">
        <v>168</v>
      </c>
      <c r="BM10" s="16" t="s">
        <v>169</v>
      </c>
    </row>
    <row r="11" spans="1:65" s="3" customFormat="1" ht="20.25" customHeight="1">
      <c r="A11" s="93" t="s">
        <v>37</v>
      </c>
      <c r="F11" s="94"/>
      <c r="H11" s="255" t="s">
        <v>90</v>
      </c>
      <c r="I11" s="256"/>
      <c r="J11" s="256"/>
      <c r="K11" s="256"/>
      <c r="L11" s="256"/>
      <c r="M11" s="256"/>
      <c r="N11" s="256"/>
      <c r="O11" s="256"/>
      <c r="P11" s="256"/>
      <c r="Q11" s="256"/>
      <c r="R11" s="256"/>
      <c r="S11" s="256"/>
      <c r="T11" s="256"/>
      <c r="U11" s="256"/>
      <c r="V11" s="256"/>
      <c r="W11" s="257"/>
      <c r="X11" s="344"/>
      <c r="Y11" s="345"/>
      <c r="Z11" s="345"/>
      <c r="AA11" s="345"/>
      <c r="AB11" s="345"/>
      <c r="AC11" s="263" t="s">
        <v>15</v>
      </c>
      <c r="AD11" s="264"/>
      <c r="AE11" s="264"/>
      <c r="AF11" s="264"/>
      <c r="AG11" s="265"/>
      <c r="AH11" s="346">
        <f>ROUNDDOWN($AI$18/1000,0)*1000</f>
        <v>0</v>
      </c>
      <c r="AI11" s="347"/>
      <c r="AJ11" s="347"/>
      <c r="AK11" s="347"/>
      <c r="AL11" s="347"/>
      <c r="AM11" s="347"/>
      <c r="AN11" s="347"/>
      <c r="AO11" s="347"/>
      <c r="AP11" s="342" t="s">
        <v>38</v>
      </c>
      <c r="AQ11" s="343"/>
      <c r="AY11" s="6"/>
      <c r="BC11" s="18">
        <v>10</v>
      </c>
      <c r="BD11" s="16" t="s">
        <v>138</v>
      </c>
      <c r="BE11" s="138">
        <v>112.5</v>
      </c>
      <c r="BF11" s="140">
        <v>19.25</v>
      </c>
      <c r="BG11" s="134">
        <v>1447.5</v>
      </c>
      <c r="BH11" s="18" t="s">
        <v>89</v>
      </c>
      <c r="BI11" s="18"/>
      <c r="BJ11" s="18"/>
      <c r="BK11" s="18">
        <v>82.5</v>
      </c>
      <c r="BL11" s="16" t="s">
        <v>168</v>
      </c>
      <c r="BM11" s="16" t="s">
        <v>169</v>
      </c>
    </row>
    <row r="12" spans="1:65" ht="18" customHeight="1">
      <c r="A12" s="255"/>
      <c r="B12" s="300"/>
      <c r="C12" s="301"/>
      <c r="D12" s="348" t="s">
        <v>82</v>
      </c>
      <c r="E12" s="300"/>
      <c r="F12" s="300"/>
      <c r="G12" s="301"/>
      <c r="H12" s="255" t="s">
        <v>173</v>
      </c>
      <c r="I12" s="256"/>
      <c r="J12" s="257"/>
      <c r="K12" s="255" t="s">
        <v>174</v>
      </c>
      <c r="L12" s="256"/>
      <c r="M12" s="257"/>
      <c r="N12" s="255" t="s">
        <v>175</v>
      </c>
      <c r="O12" s="256"/>
      <c r="P12" s="257"/>
      <c r="Q12" s="255" t="s">
        <v>176</v>
      </c>
      <c r="R12" s="256"/>
      <c r="S12" s="257"/>
      <c r="T12" s="255" t="s">
        <v>177</v>
      </c>
      <c r="U12" s="256"/>
      <c r="V12" s="257"/>
      <c r="W12" s="255" t="s">
        <v>178</v>
      </c>
      <c r="X12" s="256"/>
      <c r="Y12" s="257"/>
      <c r="Z12" s="255" t="s">
        <v>179</v>
      </c>
      <c r="AA12" s="256"/>
      <c r="AB12" s="257"/>
      <c r="AC12" s="255" t="s">
        <v>180</v>
      </c>
      <c r="AD12" s="256"/>
      <c r="AE12" s="257"/>
      <c r="AF12" s="255" t="s">
        <v>181</v>
      </c>
      <c r="AG12" s="256"/>
      <c r="AH12" s="257"/>
      <c r="AI12" s="263" t="s">
        <v>81</v>
      </c>
      <c r="AJ12" s="264"/>
      <c r="AK12" s="264"/>
      <c r="AL12" s="264"/>
      <c r="AM12" s="264"/>
      <c r="AN12" s="264"/>
      <c r="AO12" s="264"/>
      <c r="AP12" s="264"/>
      <c r="AQ12" s="265"/>
      <c r="AR12" s="125"/>
      <c r="AS12" s="126"/>
      <c r="AT12" s="126"/>
      <c r="AU12" s="126"/>
      <c r="AV12" s="126"/>
      <c r="BC12" s="18">
        <v>11</v>
      </c>
      <c r="BD12" s="16" t="s">
        <v>79</v>
      </c>
      <c r="BE12" s="138">
        <v>112.5</v>
      </c>
      <c r="BF12" s="140">
        <v>19.25</v>
      </c>
      <c r="BG12" s="134">
        <v>1447.5</v>
      </c>
      <c r="BH12" s="18" t="s">
        <v>119</v>
      </c>
      <c r="BI12" s="18"/>
      <c r="BJ12" s="18"/>
      <c r="BK12" s="18">
        <v>82.5</v>
      </c>
      <c r="BL12" s="16" t="s">
        <v>168</v>
      </c>
      <c r="BM12" s="16" t="s">
        <v>169</v>
      </c>
    </row>
    <row r="13" spans="1:65" ht="24" customHeight="1">
      <c r="A13" s="302" t="s">
        <v>83</v>
      </c>
      <c r="B13" s="303"/>
      <c r="C13" s="304"/>
      <c r="D13" s="357"/>
      <c r="E13" s="358"/>
      <c r="F13" s="358"/>
      <c r="G13" s="359"/>
      <c r="H13" s="258"/>
      <c r="I13" s="259"/>
      <c r="J13" s="260"/>
      <c r="K13" s="258"/>
      <c r="L13" s="259"/>
      <c r="M13" s="260"/>
      <c r="N13" s="258"/>
      <c r="O13" s="259"/>
      <c r="P13" s="260"/>
      <c r="Q13" s="258"/>
      <c r="R13" s="259"/>
      <c r="S13" s="260"/>
      <c r="T13" s="258"/>
      <c r="U13" s="259"/>
      <c r="V13" s="260"/>
      <c r="W13" s="258"/>
      <c r="X13" s="259"/>
      <c r="Y13" s="260"/>
      <c r="Z13" s="258"/>
      <c r="AA13" s="259"/>
      <c r="AB13" s="260"/>
      <c r="AC13" s="258"/>
      <c r="AD13" s="259"/>
      <c r="AE13" s="260"/>
      <c r="AF13" s="258"/>
      <c r="AG13" s="259"/>
      <c r="AH13" s="260"/>
      <c r="AI13" s="266"/>
      <c r="AJ13" s="267"/>
      <c r="AK13" s="267"/>
      <c r="AL13" s="267"/>
      <c r="AM13" s="267"/>
      <c r="AN13" s="267"/>
      <c r="AO13" s="267"/>
      <c r="AP13" s="267"/>
      <c r="AQ13" s="268"/>
      <c r="AR13" s="318"/>
      <c r="AS13" s="319"/>
      <c r="AT13" s="319"/>
      <c r="AU13" s="319"/>
      <c r="AV13" s="319"/>
      <c r="AY13" s="89"/>
      <c r="BC13" s="128">
        <v>12</v>
      </c>
      <c r="BD13" s="129" t="s">
        <v>139</v>
      </c>
      <c r="BE13" s="138">
        <v>812.5</v>
      </c>
      <c r="BF13" s="130">
        <v>150</v>
      </c>
      <c r="BG13" s="130">
        <v>0</v>
      </c>
      <c r="BH13" s="128" t="s">
        <v>119</v>
      </c>
      <c r="BI13" s="128"/>
      <c r="BJ13" s="128"/>
      <c r="BK13" s="18">
        <v>82.5</v>
      </c>
      <c r="BL13" s="100" t="s">
        <v>168</v>
      </c>
      <c r="BM13" s="100" t="s">
        <v>169</v>
      </c>
    </row>
    <row r="14" spans="1:65" ht="24" customHeight="1">
      <c r="A14" s="302" t="s">
        <v>84</v>
      </c>
      <c r="B14" s="303"/>
      <c r="C14" s="304"/>
      <c r="D14" s="349" t="str">
        <f>IF(L5="","",VLOOKUP(L5,$BD$2:$BE$23,2,0))</f>
        <v/>
      </c>
      <c r="E14" s="350"/>
      <c r="F14" s="351" t="str">
        <f>IF(L5="","",VLOOKUP(L5,$BD$2:$BH$23,5,0))</f>
        <v/>
      </c>
      <c r="G14" s="352"/>
      <c r="H14" s="249">
        <f>IF($D$14=812.5,IF(H13="○",812.5,0),IF(H13="○",$D$14*$AH$5,0))</f>
        <v>0</v>
      </c>
      <c r="I14" s="250"/>
      <c r="J14" s="251"/>
      <c r="K14" s="249">
        <f>IF($D$14=812.5,IF(K13="○",812.5,0),IF(K13="○",$D$14*$AH$5,0))</f>
        <v>0</v>
      </c>
      <c r="L14" s="250"/>
      <c r="M14" s="251"/>
      <c r="N14" s="249">
        <f t="shared" ref="N14" si="0">IF($D$14=812.5,IF(N13="○",812.5,0),IF(N13="○",$D$14*$AH$5,0))</f>
        <v>0</v>
      </c>
      <c r="O14" s="250"/>
      <c r="P14" s="251"/>
      <c r="Q14" s="249">
        <f t="shared" ref="Q14" si="1">IF($D$14=812.5,IF(Q13="○",812.5,0),IF(Q13="○",$D$14*$AH$5,0))</f>
        <v>0</v>
      </c>
      <c r="R14" s="250"/>
      <c r="S14" s="251"/>
      <c r="T14" s="249">
        <f t="shared" ref="T14" si="2">IF($D$14=812.5,IF(T13="○",812.5,0),IF(T13="○",$D$14*$AH$5,0))</f>
        <v>0</v>
      </c>
      <c r="U14" s="250"/>
      <c r="V14" s="251"/>
      <c r="W14" s="249">
        <f t="shared" ref="W14" si="3">IF($D$14=812.5,IF(W13="○",812.5,0),IF(W13="○",$D$14*$AH$5,0))</f>
        <v>0</v>
      </c>
      <c r="X14" s="250"/>
      <c r="Y14" s="251"/>
      <c r="Z14" s="249">
        <f t="shared" ref="Z14" si="4">IF($D$14=812.5,IF(Z13="○",812.5,0),IF(Z13="○",$D$14*$AH$5,0))</f>
        <v>0</v>
      </c>
      <c r="AA14" s="250"/>
      <c r="AB14" s="251"/>
      <c r="AC14" s="249">
        <f t="shared" ref="AC14" si="5">IF($D$14=812.5,IF(AC13="○",812.5,0),IF(AC13="○",$D$14*$AH$5,0))</f>
        <v>0</v>
      </c>
      <c r="AD14" s="250"/>
      <c r="AE14" s="251"/>
      <c r="AF14" s="249">
        <f t="shared" ref="AF14" si="6">IF($D$14=812.5,IF(AF13="○",812.5,0),IF(AF13="○",$D$14*$AH$5,0))</f>
        <v>0</v>
      </c>
      <c r="AG14" s="250"/>
      <c r="AH14" s="251"/>
      <c r="AI14" s="269">
        <f>SUM(H14:AH14)</f>
        <v>0</v>
      </c>
      <c r="AJ14" s="270"/>
      <c r="AK14" s="270"/>
      <c r="AL14" s="270"/>
      <c r="AM14" s="270"/>
      <c r="AN14" s="270"/>
      <c r="AO14" s="270"/>
      <c r="AP14" s="270"/>
      <c r="AQ14" s="271"/>
      <c r="AR14" s="261"/>
      <c r="AS14" s="262"/>
      <c r="AT14" s="262"/>
      <c r="AU14" s="262"/>
      <c r="AV14" s="262"/>
      <c r="AY14" s="89"/>
      <c r="BC14" s="128">
        <v>13</v>
      </c>
      <c r="BD14" s="129" t="s">
        <v>140</v>
      </c>
      <c r="BE14" s="138">
        <v>812.5</v>
      </c>
      <c r="BF14" s="130">
        <v>150</v>
      </c>
      <c r="BG14" s="130">
        <v>0</v>
      </c>
      <c r="BH14" s="128" t="s">
        <v>119</v>
      </c>
      <c r="BI14" s="128"/>
      <c r="BJ14" s="128"/>
      <c r="BK14" s="18">
        <v>82.5</v>
      </c>
      <c r="BL14" s="100" t="s">
        <v>168</v>
      </c>
      <c r="BM14" s="100" t="s">
        <v>169</v>
      </c>
    </row>
    <row r="15" spans="1:65" ht="24" customHeight="1">
      <c r="A15" s="302" t="s">
        <v>85</v>
      </c>
      <c r="B15" s="303"/>
      <c r="C15" s="304"/>
      <c r="D15" s="353" t="str">
        <f>IF(L5="","",VLOOKUP(L5,$BD$2:$BF$23,3,0))</f>
        <v/>
      </c>
      <c r="E15" s="354"/>
      <c r="F15" s="351" t="str">
        <f>IF(L5="","",VLOOKUP(L5,$BD$2:$BH$23,5,0))</f>
        <v/>
      </c>
      <c r="G15" s="355"/>
      <c r="H15" s="252">
        <f>IF($X$11="○",1,0)*IF($D$15=150,IF(H13="○",150,0),IF(H13="○",$D$15*$AH$5,0))</f>
        <v>0</v>
      </c>
      <c r="I15" s="253"/>
      <c r="J15" s="254"/>
      <c r="K15" s="252">
        <f t="shared" ref="K15" si="7">IF($X$11="○",1,0)*IF($D$15=150,IF(K13="○",150,0),IF(K13="○",$D$15*$AH$5,0))</f>
        <v>0</v>
      </c>
      <c r="L15" s="253"/>
      <c r="M15" s="254"/>
      <c r="N15" s="252">
        <f t="shared" ref="N15" si="8">IF($X$11="○",1,0)*IF($D$15=150,IF(N13="○",150,0),IF(N13="○",$D$15*$AH$5,0))</f>
        <v>0</v>
      </c>
      <c r="O15" s="253"/>
      <c r="P15" s="254"/>
      <c r="Q15" s="252">
        <f t="shared" ref="Q15" si="9">IF($X$11="○",1,0)*IF($D$15=150,IF(Q13="○",150,0),IF(Q13="○",$D$15*$AH$5,0))</f>
        <v>0</v>
      </c>
      <c r="R15" s="253"/>
      <c r="S15" s="254"/>
      <c r="T15" s="252">
        <f t="shared" ref="T15:AF15" si="10">IF($X$11="○",1,0)*IF($D$15=150,IF(T13="○",150,0),IF(T13="○",$D$15*$AH$5,0))</f>
        <v>0</v>
      </c>
      <c r="U15" s="253"/>
      <c r="V15" s="254"/>
      <c r="W15" s="252">
        <f t="shared" si="10"/>
        <v>0</v>
      </c>
      <c r="X15" s="253"/>
      <c r="Y15" s="254"/>
      <c r="Z15" s="252">
        <f t="shared" si="10"/>
        <v>0</v>
      </c>
      <c r="AA15" s="253"/>
      <c r="AB15" s="254"/>
      <c r="AC15" s="252">
        <f t="shared" si="10"/>
        <v>0</v>
      </c>
      <c r="AD15" s="253"/>
      <c r="AE15" s="254"/>
      <c r="AF15" s="252">
        <f t="shared" si="10"/>
        <v>0</v>
      </c>
      <c r="AG15" s="253"/>
      <c r="AH15" s="254"/>
      <c r="AI15" s="269">
        <f>SUM(H15:AH15)</f>
        <v>0</v>
      </c>
      <c r="AJ15" s="270"/>
      <c r="AK15" s="270"/>
      <c r="AL15" s="270"/>
      <c r="AM15" s="270"/>
      <c r="AN15" s="270"/>
      <c r="AO15" s="270"/>
      <c r="AP15" s="270"/>
      <c r="AQ15" s="271"/>
      <c r="AR15" s="261"/>
      <c r="AS15" s="262"/>
      <c r="AT15" s="262"/>
      <c r="AU15" s="262"/>
      <c r="AV15" s="262"/>
      <c r="AY15" s="89"/>
      <c r="BC15" s="128">
        <v>14</v>
      </c>
      <c r="BD15" s="100" t="s">
        <v>141</v>
      </c>
      <c r="BE15" s="138">
        <v>812.5</v>
      </c>
      <c r="BF15" s="130">
        <v>150</v>
      </c>
      <c r="BG15" s="130">
        <v>0</v>
      </c>
      <c r="BH15" s="128" t="s">
        <v>119</v>
      </c>
      <c r="BI15" s="128"/>
      <c r="BJ15" s="128"/>
      <c r="BK15" s="18">
        <v>82.5</v>
      </c>
      <c r="BL15" s="100" t="s">
        <v>168</v>
      </c>
      <c r="BM15" s="100" t="s">
        <v>169</v>
      </c>
    </row>
    <row r="16" spans="1:65" ht="24" customHeight="1">
      <c r="A16" s="302" t="s">
        <v>86</v>
      </c>
      <c r="B16" s="303"/>
      <c r="C16" s="304"/>
      <c r="D16" s="349" t="str">
        <f>IF(L5="","",VLOOKUP(L5,$BD$2:$BG$23,4,0))</f>
        <v/>
      </c>
      <c r="E16" s="356"/>
      <c r="F16" s="351" t="str">
        <f>IF(L5="","",VLOOKUP(L5,$BD$2:$BH$23,5,0))</f>
        <v/>
      </c>
      <c r="G16" s="355"/>
      <c r="H16" s="249">
        <f>IF(H13="○",$D$16*$AH$5,0)</f>
        <v>0</v>
      </c>
      <c r="I16" s="250"/>
      <c r="J16" s="251"/>
      <c r="K16" s="249">
        <f t="shared" ref="K16" si="11">IF(K13="○",$D$16*$AH$5,0)</f>
        <v>0</v>
      </c>
      <c r="L16" s="250"/>
      <c r="M16" s="251"/>
      <c r="N16" s="249">
        <f t="shared" ref="N16" si="12">IF(N13="○",$D$16*$AH$5,0)</f>
        <v>0</v>
      </c>
      <c r="O16" s="250"/>
      <c r="P16" s="251"/>
      <c r="Q16" s="249">
        <f t="shared" ref="Q16" si="13">IF(Q13="○",$D$16*$AH$5,0)</f>
        <v>0</v>
      </c>
      <c r="R16" s="250"/>
      <c r="S16" s="251"/>
      <c r="T16" s="249">
        <f t="shared" ref="T16" si="14">IF(T13="○",$D$16*$AH$5,0)</f>
        <v>0</v>
      </c>
      <c r="U16" s="250"/>
      <c r="V16" s="251"/>
      <c r="W16" s="249">
        <f t="shared" ref="W16" si="15">IF(W13="○",$D$16*$AH$5,0)</f>
        <v>0</v>
      </c>
      <c r="X16" s="250"/>
      <c r="Y16" s="251"/>
      <c r="Z16" s="249">
        <f t="shared" ref="Z16" si="16">IF(Z13="○",$D$16*$AH$5,0)</f>
        <v>0</v>
      </c>
      <c r="AA16" s="250"/>
      <c r="AB16" s="251"/>
      <c r="AC16" s="249">
        <f t="shared" ref="AC16" si="17">IF(AC13="○",$D$16*$AH$5,0)</f>
        <v>0</v>
      </c>
      <c r="AD16" s="250"/>
      <c r="AE16" s="251"/>
      <c r="AF16" s="249">
        <f t="shared" ref="AF16" si="18">IF(AF13="○",$D$16*$AH$5,0)</f>
        <v>0</v>
      </c>
      <c r="AG16" s="250"/>
      <c r="AH16" s="251"/>
      <c r="AI16" s="269">
        <f>SUM(H16:AH16)</f>
        <v>0</v>
      </c>
      <c r="AJ16" s="270"/>
      <c r="AK16" s="270"/>
      <c r="AL16" s="270"/>
      <c r="AM16" s="270"/>
      <c r="AN16" s="270"/>
      <c r="AO16" s="270"/>
      <c r="AP16" s="270"/>
      <c r="AQ16" s="271"/>
      <c r="AR16" s="261"/>
      <c r="AS16" s="262"/>
      <c r="AT16" s="262"/>
      <c r="AU16" s="262"/>
      <c r="AV16" s="262"/>
      <c r="AY16" s="89"/>
      <c r="BC16" s="128">
        <v>15</v>
      </c>
      <c r="BD16" s="100" t="s">
        <v>142</v>
      </c>
      <c r="BE16" s="138">
        <v>812.5</v>
      </c>
      <c r="BF16" s="130">
        <v>150</v>
      </c>
      <c r="BG16" s="130">
        <v>0</v>
      </c>
      <c r="BH16" s="128" t="s">
        <v>120</v>
      </c>
      <c r="BI16" s="128"/>
      <c r="BJ16" s="128"/>
      <c r="BK16" s="18">
        <v>82.5</v>
      </c>
      <c r="BL16" s="100" t="s">
        <v>168</v>
      </c>
      <c r="BM16" s="100" t="s">
        <v>169</v>
      </c>
    </row>
    <row r="17" spans="1:66" ht="24" customHeight="1">
      <c r="A17" s="302" t="s">
        <v>154</v>
      </c>
      <c r="B17" s="303"/>
      <c r="C17" s="304"/>
      <c r="D17" s="349" t="str">
        <f>IF(L5="","",VLOOKUP(L5,$BD$2:$BK$23,8,0))</f>
        <v/>
      </c>
      <c r="E17" s="356"/>
      <c r="F17" s="360" t="s">
        <v>100</v>
      </c>
      <c r="G17" s="361"/>
      <c r="H17" s="249">
        <f>IF(H13="○",$D$17*$AQ$5,0)</f>
        <v>0</v>
      </c>
      <c r="I17" s="250"/>
      <c r="J17" s="251"/>
      <c r="K17" s="249">
        <f t="shared" ref="K17" si="19">IF(K13="○",$D$17*$AQ$5,0)</f>
        <v>0</v>
      </c>
      <c r="L17" s="250"/>
      <c r="M17" s="251"/>
      <c r="N17" s="249">
        <f t="shared" ref="N17" si="20">IF(N13="○",$D$17*$AQ$5,0)</f>
        <v>0</v>
      </c>
      <c r="O17" s="250"/>
      <c r="P17" s="251"/>
      <c r="Q17" s="249">
        <f t="shared" ref="Q17" si="21">IF(Q13="○",$D$17*$AQ$5,0)</f>
        <v>0</v>
      </c>
      <c r="R17" s="250"/>
      <c r="S17" s="251"/>
      <c r="T17" s="249">
        <f t="shared" ref="T17" si="22">IF(T13="○",$D$17*$AQ$5,0)</f>
        <v>0</v>
      </c>
      <c r="U17" s="250"/>
      <c r="V17" s="251"/>
      <c r="W17" s="249">
        <f t="shared" ref="W17" si="23">IF(W13="○",$D$17*$AQ$5,0)</f>
        <v>0</v>
      </c>
      <c r="X17" s="250"/>
      <c r="Y17" s="251"/>
      <c r="Z17" s="249">
        <f t="shared" ref="Z17" si="24">IF(Z13="○",$D$17*$AQ$5,0)</f>
        <v>0</v>
      </c>
      <c r="AA17" s="250"/>
      <c r="AB17" s="251"/>
      <c r="AC17" s="249">
        <f t="shared" ref="AC17" si="25">IF(AC13="○",$D$17*$AQ$5,0)</f>
        <v>0</v>
      </c>
      <c r="AD17" s="250"/>
      <c r="AE17" s="251"/>
      <c r="AF17" s="249">
        <f t="shared" ref="AF17" si="26">IF(AF13="○",$D$17*$AQ$5,0)</f>
        <v>0</v>
      </c>
      <c r="AG17" s="250"/>
      <c r="AH17" s="251"/>
      <c r="AI17" s="269">
        <f>SUM(H17:AH17)</f>
        <v>0</v>
      </c>
      <c r="AJ17" s="270"/>
      <c r="AK17" s="270"/>
      <c r="AL17" s="270"/>
      <c r="AM17" s="270"/>
      <c r="AN17" s="270"/>
      <c r="AO17" s="270"/>
      <c r="AP17" s="270"/>
      <c r="AQ17" s="271"/>
      <c r="AR17" s="261"/>
      <c r="AS17" s="262"/>
      <c r="AT17" s="262"/>
      <c r="AU17" s="262"/>
      <c r="AV17" s="262"/>
      <c r="AY17" s="89"/>
      <c r="BC17" s="128">
        <v>16</v>
      </c>
      <c r="BD17" s="100" t="s">
        <v>143</v>
      </c>
      <c r="BE17" s="138">
        <v>67.5</v>
      </c>
      <c r="BF17" s="134">
        <v>13.5</v>
      </c>
      <c r="BG17" s="139">
        <v>482.5</v>
      </c>
      <c r="BH17" s="128" t="s">
        <v>120</v>
      </c>
      <c r="BI17" s="128"/>
      <c r="BJ17" s="128"/>
      <c r="BK17" s="18">
        <v>207.5</v>
      </c>
      <c r="BL17" s="100" t="s">
        <v>168</v>
      </c>
      <c r="BM17" s="100" t="s">
        <v>169</v>
      </c>
    </row>
    <row r="18" spans="1:66" ht="24" customHeight="1">
      <c r="A18" s="302" t="s">
        <v>87</v>
      </c>
      <c r="B18" s="303"/>
      <c r="C18" s="304"/>
      <c r="D18" s="357"/>
      <c r="E18" s="358"/>
      <c r="F18" s="358"/>
      <c r="G18" s="359"/>
      <c r="H18" s="249">
        <f>SUM(H14:J17)</f>
        <v>0</v>
      </c>
      <c r="I18" s="250"/>
      <c r="J18" s="251"/>
      <c r="K18" s="249">
        <f t="shared" ref="K18" si="27">SUM(K14:M17)</f>
        <v>0</v>
      </c>
      <c r="L18" s="250"/>
      <c r="M18" s="251"/>
      <c r="N18" s="249">
        <f t="shared" ref="N18" si="28">SUM(N14:P17)</f>
        <v>0</v>
      </c>
      <c r="O18" s="250"/>
      <c r="P18" s="251"/>
      <c r="Q18" s="249">
        <f t="shared" ref="Q18" si="29">SUM(Q14:S17)</f>
        <v>0</v>
      </c>
      <c r="R18" s="250"/>
      <c r="S18" s="251"/>
      <c r="T18" s="249">
        <f t="shared" ref="T18" si="30">SUM(T14:V17)</f>
        <v>0</v>
      </c>
      <c r="U18" s="250"/>
      <c r="V18" s="251"/>
      <c r="W18" s="249">
        <f t="shared" ref="W18" si="31">SUM(W14:Y17)</f>
        <v>0</v>
      </c>
      <c r="X18" s="250"/>
      <c r="Y18" s="251"/>
      <c r="Z18" s="249">
        <f t="shared" ref="Z18" si="32">SUM(Z14:AB17)</f>
        <v>0</v>
      </c>
      <c r="AA18" s="250"/>
      <c r="AB18" s="251"/>
      <c r="AC18" s="249">
        <f t="shared" ref="AC18" si="33">SUM(AC14:AE17)</f>
        <v>0</v>
      </c>
      <c r="AD18" s="250"/>
      <c r="AE18" s="251"/>
      <c r="AF18" s="249">
        <f>SUM(AF14:AH17)</f>
        <v>0</v>
      </c>
      <c r="AG18" s="250"/>
      <c r="AH18" s="251"/>
      <c r="AI18" s="269">
        <f>SUM(H18:AH18)</f>
        <v>0</v>
      </c>
      <c r="AJ18" s="270"/>
      <c r="AK18" s="270"/>
      <c r="AL18" s="270"/>
      <c r="AM18" s="270"/>
      <c r="AN18" s="270"/>
      <c r="AO18" s="270"/>
      <c r="AP18" s="270"/>
      <c r="AQ18" s="271"/>
      <c r="AR18" s="261"/>
      <c r="AS18" s="262"/>
      <c r="AT18" s="262"/>
      <c r="AU18" s="262"/>
      <c r="AV18" s="262"/>
      <c r="AY18" s="89"/>
      <c r="BC18" s="128">
        <v>17</v>
      </c>
      <c r="BD18" s="100" t="s">
        <v>144</v>
      </c>
      <c r="BE18" s="138">
        <v>67.5</v>
      </c>
      <c r="BF18" s="134">
        <v>13.5</v>
      </c>
      <c r="BG18" s="139">
        <v>482.5</v>
      </c>
      <c r="BH18" s="128" t="s">
        <v>120</v>
      </c>
      <c r="BI18" s="128"/>
      <c r="BJ18" s="128"/>
      <c r="BK18" s="18">
        <v>207.5</v>
      </c>
      <c r="BL18" s="100" t="s">
        <v>168</v>
      </c>
      <c r="BM18" s="100" t="s">
        <v>169</v>
      </c>
    </row>
    <row r="19" spans="1:66" ht="25.5" customHeight="1">
      <c r="A19" s="95"/>
      <c r="B19" s="95"/>
      <c r="C19" s="95"/>
      <c r="D19" s="95"/>
      <c r="E19" s="95"/>
      <c r="F19" s="96"/>
      <c r="G19" s="96"/>
      <c r="H19" s="96"/>
      <c r="I19" s="96"/>
      <c r="J19" s="96"/>
      <c r="K19" s="89"/>
      <c r="L19" s="89"/>
      <c r="M19" s="89"/>
      <c r="N19" s="89"/>
      <c r="O19" s="89"/>
      <c r="P19" s="89"/>
      <c r="Q19" s="89"/>
      <c r="R19" s="89"/>
      <c r="S19" s="89"/>
      <c r="T19" s="89"/>
      <c r="U19" s="89"/>
      <c r="V19" s="89"/>
      <c r="W19" s="89"/>
      <c r="BC19" s="128">
        <v>18</v>
      </c>
      <c r="BD19" s="100" t="s">
        <v>145</v>
      </c>
      <c r="BE19" s="138">
        <v>67.5</v>
      </c>
      <c r="BF19" s="134">
        <v>13.5</v>
      </c>
      <c r="BG19" s="139">
        <v>482.5</v>
      </c>
      <c r="BH19" s="128" t="s">
        <v>120</v>
      </c>
      <c r="BI19" s="128"/>
      <c r="BJ19" s="128"/>
      <c r="BK19" s="18">
        <v>207.5</v>
      </c>
      <c r="BL19" s="100" t="s">
        <v>168</v>
      </c>
      <c r="BM19" s="100" t="s">
        <v>169</v>
      </c>
    </row>
    <row r="20" spans="1:66" ht="21.75" customHeight="1" thickBot="1">
      <c r="A20" s="367" t="s">
        <v>105</v>
      </c>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7"/>
      <c r="AQ20" s="367"/>
      <c r="AR20" s="367"/>
      <c r="AS20" s="367"/>
      <c r="AT20" s="367"/>
      <c r="AU20" s="367"/>
      <c r="AV20" s="367"/>
      <c r="BC20" s="128">
        <v>19</v>
      </c>
      <c r="BD20" s="100" t="s">
        <v>146</v>
      </c>
      <c r="BE20" s="138">
        <v>67.5</v>
      </c>
      <c r="BF20" s="134">
        <v>13.5</v>
      </c>
      <c r="BG20" s="139">
        <v>482.5</v>
      </c>
      <c r="BH20" s="128" t="s">
        <v>120</v>
      </c>
      <c r="BI20" s="128"/>
      <c r="BJ20" s="128"/>
      <c r="BK20" s="18">
        <v>207.5</v>
      </c>
      <c r="BL20" s="100" t="s">
        <v>168</v>
      </c>
      <c r="BM20" s="100" t="s">
        <v>101</v>
      </c>
    </row>
    <row r="21" spans="1:66" ht="21.75" customHeight="1">
      <c r="A21" s="110"/>
      <c r="B21" s="305" t="s">
        <v>103</v>
      </c>
      <c r="C21" s="306"/>
      <c r="D21" s="306"/>
      <c r="E21" s="325" t="s">
        <v>106</v>
      </c>
      <c r="F21" s="325"/>
      <c r="G21" s="325"/>
      <c r="H21" s="325"/>
      <c r="I21" s="325"/>
      <c r="J21" s="325"/>
      <c r="K21" s="307" t="s">
        <v>104</v>
      </c>
      <c r="L21" s="308"/>
      <c r="M21" s="308"/>
      <c r="N21" s="314" t="s">
        <v>108</v>
      </c>
      <c r="O21" s="362"/>
      <c r="P21" s="362"/>
      <c r="Q21" s="362"/>
      <c r="R21" s="362"/>
      <c r="S21" s="362"/>
      <c r="T21" s="362"/>
      <c r="U21" s="362"/>
      <c r="V21" s="363"/>
      <c r="X21" s="321"/>
      <c r="Y21" s="322"/>
      <c r="Z21" s="322"/>
      <c r="AA21" s="305" t="s">
        <v>103</v>
      </c>
      <c r="AB21" s="305"/>
      <c r="AC21" s="305"/>
      <c r="AD21" s="305"/>
      <c r="AE21" s="325" t="s">
        <v>106</v>
      </c>
      <c r="AF21" s="325"/>
      <c r="AG21" s="325"/>
      <c r="AH21" s="325"/>
      <c r="AI21" s="325"/>
      <c r="AJ21" s="325"/>
      <c r="AK21" s="307" t="s">
        <v>104</v>
      </c>
      <c r="AL21" s="308"/>
      <c r="AM21" s="308"/>
      <c r="AN21" s="314" t="s">
        <v>108</v>
      </c>
      <c r="AO21" s="315"/>
      <c r="AP21" s="315"/>
      <c r="AQ21" s="315"/>
      <c r="AR21" s="315"/>
      <c r="AS21" s="315"/>
      <c r="AT21" s="315"/>
      <c r="AU21" s="315"/>
      <c r="AV21" s="316"/>
      <c r="BC21" s="30">
        <v>20</v>
      </c>
      <c r="BD21" s="25" t="s">
        <v>183</v>
      </c>
      <c r="BE21" s="143">
        <v>67.5</v>
      </c>
      <c r="BF21" s="144">
        <v>13.5</v>
      </c>
      <c r="BG21" s="145">
        <v>482.5</v>
      </c>
      <c r="BH21" s="30" t="s">
        <v>120</v>
      </c>
      <c r="BI21" s="30"/>
      <c r="BJ21" s="30"/>
      <c r="BK21" s="30">
        <v>207.5</v>
      </c>
      <c r="BL21" s="25" t="s">
        <v>168</v>
      </c>
      <c r="BM21" s="25" t="s">
        <v>169</v>
      </c>
      <c r="BN21" s="146"/>
    </row>
    <row r="22" spans="1:66" ht="21.75" customHeight="1">
      <c r="A22" s="111" t="s">
        <v>109</v>
      </c>
      <c r="B22" s="310" t="s">
        <v>110</v>
      </c>
      <c r="C22" s="311"/>
      <c r="D22" s="311"/>
      <c r="E22" s="311">
        <v>5</v>
      </c>
      <c r="F22" s="311"/>
      <c r="G22" s="311">
        <v>0</v>
      </c>
      <c r="H22" s="311"/>
      <c r="I22" s="311">
        <v>0</v>
      </c>
      <c r="J22" s="311"/>
      <c r="K22" s="312" t="s">
        <v>111</v>
      </c>
      <c r="L22" s="313"/>
      <c r="M22" s="313"/>
      <c r="N22" s="309"/>
      <c r="O22" s="301"/>
      <c r="P22" s="309">
        <v>1</v>
      </c>
      <c r="Q22" s="301"/>
      <c r="R22" s="107" t="s">
        <v>107</v>
      </c>
      <c r="S22" s="309">
        <v>2</v>
      </c>
      <c r="T22" s="301"/>
      <c r="U22" s="309">
        <v>3</v>
      </c>
      <c r="V22" s="317"/>
      <c r="X22" s="323" t="s">
        <v>109</v>
      </c>
      <c r="Y22" s="324"/>
      <c r="Z22" s="324"/>
      <c r="AA22" s="310" t="s">
        <v>110</v>
      </c>
      <c r="AB22" s="310"/>
      <c r="AC22" s="310"/>
      <c r="AD22" s="310"/>
      <c r="AE22" s="320">
        <v>5</v>
      </c>
      <c r="AF22" s="320"/>
      <c r="AG22" s="311">
        <v>0</v>
      </c>
      <c r="AH22" s="311"/>
      <c r="AI22" s="311">
        <v>0</v>
      </c>
      <c r="AJ22" s="311"/>
      <c r="AK22" s="312" t="s">
        <v>112</v>
      </c>
      <c r="AL22" s="313"/>
      <c r="AM22" s="313"/>
      <c r="AN22" s="309"/>
      <c r="AO22" s="301"/>
      <c r="AP22" s="309"/>
      <c r="AQ22" s="301"/>
      <c r="AR22" s="107" t="s">
        <v>107</v>
      </c>
      <c r="AS22" s="309">
        <v>4</v>
      </c>
      <c r="AT22" s="301"/>
      <c r="AU22" s="309">
        <v>5</v>
      </c>
      <c r="AV22" s="317"/>
      <c r="BC22" s="128">
        <v>21</v>
      </c>
      <c r="BD22" s="100" t="s">
        <v>147</v>
      </c>
      <c r="BE22" s="138">
        <v>112.5</v>
      </c>
      <c r="BF22" s="152">
        <v>19.25</v>
      </c>
      <c r="BG22" s="141">
        <v>1447.5</v>
      </c>
      <c r="BH22" s="128" t="s">
        <v>120</v>
      </c>
      <c r="BI22" s="77"/>
      <c r="BJ22" s="77"/>
      <c r="BK22" s="18">
        <v>82.5</v>
      </c>
      <c r="BL22" s="100" t="s">
        <v>168</v>
      </c>
      <c r="BM22" s="100" t="s">
        <v>169</v>
      </c>
    </row>
    <row r="23" spans="1:66" ht="21.75" customHeight="1">
      <c r="A23" s="117">
        <v>1</v>
      </c>
      <c r="B23" s="289"/>
      <c r="C23" s="290"/>
      <c r="D23" s="290"/>
      <c r="E23" s="299"/>
      <c r="F23" s="299"/>
      <c r="G23" s="298"/>
      <c r="H23" s="298"/>
      <c r="I23" s="298"/>
      <c r="J23" s="298"/>
      <c r="K23" s="291"/>
      <c r="L23" s="292"/>
      <c r="M23" s="292"/>
      <c r="N23" s="286"/>
      <c r="O23" s="287"/>
      <c r="P23" s="286"/>
      <c r="Q23" s="287"/>
      <c r="R23" s="107" t="s">
        <v>107</v>
      </c>
      <c r="S23" s="286"/>
      <c r="T23" s="287"/>
      <c r="U23" s="286"/>
      <c r="V23" s="288"/>
      <c r="X23" s="293">
        <v>11</v>
      </c>
      <c r="Y23" s="294"/>
      <c r="Z23" s="294"/>
      <c r="AA23" s="295"/>
      <c r="AB23" s="296"/>
      <c r="AC23" s="296"/>
      <c r="AD23" s="297"/>
      <c r="AE23" s="290"/>
      <c r="AF23" s="290"/>
      <c r="AG23" s="290"/>
      <c r="AH23" s="290"/>
      <c r="AI23" s="290"/>
      <c r="AJ23" s="290"/>
      <c r="AK23" s="291"/>
      <c r="AL23" s="292"/>
      <c r="AM23" s="292"/>
      <c r="AN23" s="286"/>
      <c r="AO23" s="287"/>
      <c r="AP23" s="286"/>
      <c r="AQ23" s="287"/>
      <c r="AR23" s="107" t="s">
        <v>107</v>
      </c>
      <c r="AS23" s="286"/>
      <c r="AT23" s="287"/>
      <c r="AU23" s="286"/>
      <c r="AV23" s="288"/>
      <c r="BC23" s="30">
        <v>22</v>
      </c>
      <c r="BD23" s="25" t="s">
        <v>184</v>
      </c>
      <c r="BE23" s="138">
        <v>112.5</v>
      </c>
      <c r="BF23" s="153">
        <v>19.25</v>
      </c>
      <c r="BG23" s="143">
        <v>1447.5</v>
      </c>
      <c r="BH23" s="30" t="s">
        <v>120</v>
      </c>
      <c r="BI23" s="146"/>
      <c r="BJ23" s="146"/>
      <c r="BK23" s="30">
        <v>82.5</v>
      </c>
      <c r="BL23" s="25" t="s">
        <v>168</v>
      </c>
      <c r="BM23" s="25" t="s">
        <v>101</v>
      </c>
    </row>
    <row r="24" spans="1:66" ht="21.75" customHeight="1">
      <c r="A24" s="117">
        <v>2</v>
      </c>
      <c r="B24" s="289"/>
      <c r="C24" s="290"/>
      <c r="D24" s="290"/>
      <c r="E24" s="299"/>
      <c r="F24" s="299"/>
      <c r="G24" s="298"/>
      <c r="H24" s="298"/>
      <c r="I24" s="298"/>
      <c r="J24" s="298"/>
      <c r="K24" s="291"/>
      <c r="L24" s="292"/>
      <c r="M24" s="292"/>
      <c r="N24" s="286"/>
      <c r="O24" s="287"/>
      <c r="P24" s="286"/>
      <c r="Q24" s="287"/>
      <c r="R24" s="142"/>
      <c r="S24" s="286"/>
      <c r="T24" s="287"/>
      <c r="U24" s="286"/>
      <c r="V24" s="288"/>
      <c r="X24" s="293">
        <v>12</v>
      </c>
      <c r="Y24" s="294"/>
      <c r="Z24" s="294"/>
      <c r="AA24" s="295"/>
      <c r="AB24" s="296"/>
      <c r="AC24" s="296"/>
      <c r="AD24" s="297"/>
      <c r="AE24" s="290"/>
      <c r="AF24" s="290"/>
      <c r="AG24" s="290"/>
      <c r="AH24" s="290"/>
      <c r="AI24" s="290"/>
      <c r="AJ24" s="290"/>
      <c r="AK24" s="291"/>
      <c r="AL24" s="292"/>
      <c r="AM24" s="292"/>
      <c r="AN24" s="286"/>
      <c r="AO24" s="287"/>
      <c r="AP24" s="286"/>
      <c r="AQ24" s="287"/>
      <c r="AR24" s="107" t="s">
        <v>107</v>
      </c>
      <c r="AS24" s="286"/>
      <c r="AT24" s="287"/>
      <c r="AU24" s="286"/>
      <c r="AV24" s="288"/>
    </row>
    <row r="25" spans="1:66" ht="21.75" customHeight="1">
      <c r="A25" s="117">
        <v>3</v>
      </c>
      <c r="B25" s="289"/>
      <c r="C25" s="290"/>
      <c r="D25" s="290"/>
      <c r="E25" s="299"/>
      <c r="F25" s="299"/>
      <c r="G25" s="298"/>
      <c r="H25" s="298"/>
      <c r="I25" s="298"/>
      <c r="J25" s="298"/>
      <c r="K25" s="291"/>
      <c r="L25" s="292"/>
      <c r="M25" s="292"/>
      <c r="N25" s="286"/>
      <c r="O25" s="287"/>
      <c r="P25" s="286"/>
      <c r="Q25" s="287"/>
      <c r="R25" s="107" t="s">
        <v>107</v>
      </c>
      <c r="S25" s="286"/>
      <c r="T25" s="287"/>
      <c r="U25" s="286"/>
      <c r="V25" s="288"/>
      <c r="X25" s="293">
        <v>13</v>
      </c>
      <c r="Y25" s="294"/>
      <c r="Z25" s="294"/>
      <c r="AA25" s="295"/>
      <c r="AB25" s="296"/>
      <c r="AC25" s="296"/>
      <c r="AD25" s="297"/>
      <c r="AE25" s="290"/>
      <c r="AF25" s="290"/>
      <c r="AG25" s="290"/>
      <c r="AH25" s="290"/>
      <c r="AI25" s="290"/>
      <c r="AJ25" s="290"/>
      <c r="AK25" s="291"/>
      <c r="AL25" s="292"/>
      <c r="AM25" s="292"/>
      <c r="AN25" s="286"/>
      <c r="AO25" s="287"/>
      <c r="AP25" s="286"/>
      <c r="AQ25" s="287"/>
      <c r="AR25" s="107" t="s">
        <v>107</v>
      </c>
      <c r="AS25" s="286"/>
      <c r="AT25" s="287"/>
      <c r="AU25" s="286"/>
      <c r="AV25" s="288"/>
    </row>
    <row r="26" spans="1:66" ht="21.75" customHeight="1">
      <c r="A26" s="117">
        <v>4</v>
      </c>
      <c r="B26" s="289"/>
      <c r="C26" s="290"/>
      <c r="D26" s="290"/>
      <c r="E26" s="299"/>
      <c r="F26" s="299"/>
      <c r="G26" s="298"/>
      <c r="H26" s="298"/>
      <c r="I26" s="298"/>
      <c r="J26" s="298"/>
      <c r="K26" s="291"/>
      <c r="L26" s="292"/>
      <c r="M26" s="292"/>
      <c r="N26" s="286"/>
      <c r="O26" s="287"/>
      <c r="P26" s="286"/>
      <c r="Q26" s="287"/>
      <c r="R26" s="107" t="s">
        <v>107</v>
      </c>
      <c r="S26" s="286"/>
      <c r="T26" s="287"/>
      <c r="U26" s="286"/>
      <c r="V26" s="288"/>
      <c r="X26" s="293">
        <v>14</v>
      </c>
      <c r="Y26" s="294"/>
      <c r="Z26" s="294"/>
      <c r="AA26" s="295"/>
      <c r="AB26" s="296"/>
      <c r="AC26" s="296"/>
      <c r="AD26" s="297"/>
      <c r="AE26" s="290"/>
      <c r="AF26" s="290"/>
      <c r="AG26" s="290"/>
      <c r="AH26" s="290"/>
      <c r="AI26" s="290"/>
      <c r="AJ26" s="290"/>
      <c r="AK26" s="291"/>
      <c r="AL26" s="292"/>
      <c r="AM26" s="292"/>
      <c r="AN26" s="286"/>
      <c r="AO26" s="287"/>
      <c r="AP26" s="286"/>
      <c r="AQ26" s="287"/>
      <c r="AR26" s="107" t="s">
        <v>107</v>
      </c>
      <c r="AS26" s="286"/>
      <c r="AT26" s="287"/>
      <c r="AU26" s="286"/>
      <c r="AV26" s="288"/>
    </row>
    <row r="27" spans="1:66" ht="21.75" customHeight="1">
      <c r="A27" s="117">
        <v>5</v>
      </c>
      <c r="B27" s="289"/>
      <c r="C27" s="290"/>
      <c r="D27" s="290"/>
      <c r="E27" s="299"/>
      <c r="F27" s="299"/>
      <c r="G27" s="298"/>
      <c r="H27" s="298"/>
      <c r="I27" s="298"/>
      <c r="J27" s="298"/>
      <c r="K27" s="291"/>
      <c r="L27" s="292"/>
      <c r="M27" s="292"/>
      <c r="N27" s="286"/>
      <c r="O27" s="287"/>
      <c r="P27" s="286"/>
      <c r="Q27" s="287"/>
      <c r="R27" s="107" t="s">
        <v>107</v>
      </c>
      <c r="S27" s="286"/>
      <c r="T27" s="287"/>
      <c r="U27" s="286"/>
      <c r="V27" s="288"/>
      <c r="X27" s="293">
        <v>15</v>
      </c>
      <c r="Y27" s="294"/>
      <c r="Z27" s="294"/>
      <c r="AA27" s="295"/>
      <c r="AB27" s="296"/>
      <c r="AC27" s="296"/>
      <c r="AD27" s="297"/>
      <c r="AE27" s="290"/>
      <c r="AF27" s="290"/>
      <c r="AG27" s="290"/>
      <c r="AH27" s="290"/>
      <c r="AI27" s="290"/>
      <c r="AJ27" s="290"/>
      <c r="AK27" s="291"/>
      <c r="AL27" s="292"/>
      <c r="AM27" s="292"/>
      <c r="AN27" s="286"/>
      <c r="AO27" s="287"/>
      <c r="AP27" s="286"/>
      <c r="AQ27" s="287"/>
      <c r="AR27" s="107" t="s">
        <v>107</v>
      </c>
      <c r="AS27" s="286"/>
      <c r="AT27" s="287"/>
      <c r="AU27" s="286"/>
      <c r="AV27" s="288"/>
    </row>
    <row r="28" spans="1:66" ht="21.75" customHeight="1">
      <c r="A28" s="117">
        <v>6</v>
      </c>
      <c r="B28" s="289"/>
      <c r="C28" s="290"/>
      <c r="D28" s="290"/>
      <c r="E28" s="299"/>
      <c r="F28" s="299"/>
      <c r="G28" s="298"/>
      <c r="H28" s="298"/>
      <c r="I28" s="298"/>
      <c r="J28" s="298"/>
      <c r="K28" s="291"/>
      <c r="L28" s="292"/>
      <c r="M28" s="292"/>
      <c r="N28" s="286"/>
      <c r="O28" s="287"/>
      <c r="P28" s="286"/>
      <c r="Q28" s="287"/>
      <c r="R28" s="107" t="s">
        <v>107</v>
      </c>
      <c r="S28" s="286"/>
      <c r="T28" s="287"/>
      <c r="U28" s="286"/>
      <c r="V28" s="288"/>
      <c r="X28" s="293">
        <v>16</v>
      </c>
      <c r="Y28" s="294"/>
      <c r="Z28" s="294"/>
      <c r="AA28" s="295"/>
      <c r="AB28" s="296"/>
      <c r="AC28" s="296"/>
      <c r="AD28" s="297"/>
      <c r="AE28" s="290"/>
      <c r="AF28" s="290"/>
      <c r="AG28" s="290"/>
      <c r="AH28" s="290"/>
      <c r="AI28" s="290"/>
      <c r="AJ28" s="290"/>
      <c r="AK28" s="291"/>
      <c r="AL28" s="292"/>
      <c r="AM28" s="292"/>
      <c r="AN28" s="286"/>
      <c r="AO28" s="287"/>
      <c r="AP28" s="286"/>
      <c r="AQ28" s="287"/>
      <c r="AR28" s="107" t="s">
        <v>107</v>
      </c>
      <c r="AS28" s="286"/>
      <c r="AT28" s="287"/>
      <c r="AU28" s="286"/>
      <c r="AV28" s="288"/>
    </row>
    <row r="29" spans="1:66" ht="21.75" customHeight="1">
      <c r="A29" s="117">
        <v>7</v>
      </c>
      <c r="B29" s="289"/>
      <c r="C29" s="290"/>
      <c r="D29" s="290"/>
      <c r="E29" s="299"/>
      <c r="F29" s="299"/>
      <c r="G29" s="298"/>
      <c r="H29" s="298"/>
      <c r="I29" s="298"/>
      <c r="J29" s="298"/>
      <c r="K29" s="291"/>
      <c r="L29" s="292"/>
      <c r="M29" s="292"/>
      <c r="N29" s="286"/>
      <c r="O29" s="287"/>
      <c r="P29" s="286"/>
      <c r="Q29" s="287"/>
      <c r="R29" s="107" t="s">
        <v>107</v>
      </c>
      <c r="S29" s="286"/>
      <c r="T29" s="287"/>
      <c r="U29" s="286"/>
      <c r="V29" s="288"/>
      <c r="X29" s="293">
        <v>17</v>
      </c>
      <c r="Y29" s="294"/>
      <c r="Z29" s="294"/>
      <c r="AA29" s="295"/>
      <c r="AB29" s="296"/>
      <c r="AC29" s="296"/>
      <c r="AD29" s="297"/>
      <c r="AE29" s="290"/>
      <c r="AF29" s="290"/>
      <c r="AG29" s="290"/>
      <c r="AH29" s="290"/>
      <c r="AI29" s="290"/>
      <c r="AJ29" s="290"/>
      <c r="AK29" s="291"/>
      <c r="AL29" s="292"/>
      <c r="AM29" s="292"/>
      <c r="AN29" s="286"/>
      <c r="AO29" s="287"/>
      <c r="AP29" s="286"/>
      <c r="AQ29" s="287"/>
      <c r="AR29" s="107" t="s">
        <v>107</v>
      </c>
      <c r="AS29" s="286"/>
      <c r="AT29" s="287"/>
      <c r="AU29" s="286"/>
      <c r="AV29" s="288"/>
    </row>
    <row r="30" spans="1:66" ht="21.75" customHeight="1">
      <c r="A30" s="117">
        <v>8</v>
      </c>
      <c r="B30" s="289"/>
      <c r="C30" s="290"/>
      <c r="D30" s="290"/>
      <c r="E30" s="299"/>
      <c r="F30" s="299"/>
      <c r="G30" s="298"/>
      <c r="H30" s="298"/>
      <c r="I30" s="298"/>
      <c r="J30" s="298"/>
      <c r="K30" s="291"/>
      <c r="L30" s="292"/>
      <c r="M30" s="292"/>
      <c r="N30" s="286"/>
      <c r="O30" s="287"/>
      <c r="P30" s="286"/>
      <c r="Q30" s="287"/>
      <c r="R30" s="107" t="s">
        <v>107</v>
      </c>
      <c r="S30" s="286"/>
      <c r="T30" s="287"/>
      <c r="U30" s="286"/>
      <c r="V30" s="288"/>
      <c r="X30" s="293">
        <v>18</v>
      </c>
      <c r="Y30" s="294"/>
      <c r="Z30" s="294"/>
      <c r="AA30" s="295"/>
      <c r="AB30" s="296"/>
      <c r="AC30" s="296"/>
      <c r="AD30" s="297"/>
      <c r="AE30" s="290"/>
      <c r="AF30" s="290"/>
      <c r="AG30" s="290"/>
      <c r="AH30" s="290"/>
      <c r="AI30" s="290"/>
      <c r="AJ30" s="290"/>
      <c r="AK30" s="291"/>
      <c r="AL30" s="292"/>
      <c r="AM30" s="292"/>
      <c r="AN30" s="286"/>
      <c r="AO30" s="287"/>
      <c r="AP30" s="286"/>
      <c r="AQ30" s="287"/>
      <c r="AR30" s="107" t="s">
        <v>107</v>
      </c>
      <c r="AS30" s="286"/>
      <c r="AT30" s="287"/>
      <c r="AU30" s="286"/>
      <c r="AV30" s="288"/>
    </row>
    <row r="31" spans="1:66" ht="21.75" customHeight="1">
      <c r="A31" s="117">
        <v>9</v>
      </c>
      <c r="B31" s="289"/>
      <c r="C31" s="290"/>
      <c r="D31" s="290"/>
      <c r="E31" s="299"/>
      <c r="F31" s="299"/>
      <c r="G31" s="298"/>
      <c r="H31" s="298"/>
      <c r="I31" s="298"/>
      <c r="J31" s="298"/>
      <c r="K31" s="291"/>
      <c r="L31" s="292"/>
      <c r="M31" s="292"/>
      <c r="N31" s="286"/>
      <c r="O31" s="287"/>
      <c r="P31" s="286"/>
      <c r="Q31" s="287"/>
      <c r="R31" s="107" t="s">
        <v>107</v>
      </c>
      <c r="S31" s="286"/>
      <c r="T31" s="287"/>
      <c r="U31" s="286"/>
      <c r="V31" s="288"/>
      <c r="X31" s="293">
        <v>19</v>
      </c>
      <c r="Y31" s="294"/>
      <c r="Z31" s="294"/>
      <c r="AA31" s="295"/>
      <c r="AB31" s="296"/>
      <c r="AC31" s="296"/>
      <c r="AD31" s="297"/>
      <c r="AE31" s="290"/>
      <c r="AF31" s="290"/>
      <c r="AG31" s="290"/>
      <c r="AH31" s="290"/>
      <c r="AI31" s="290"/>
      <c r="AJ31" s="290"/>
      <c r="AK31" s="291"/>
      <c r="AL31" s="292"/>
      <c r="AM31" s="292"/>
      <c r="AN31" s="286"/>
      <c r="AO31" s="287"/>
      <c r="AP31" s="286"/>
      <c r="AQ31" s="287"/>
      <c r="AR31" s="107" t="s">
        <v>107</v>
      </c>
      <c r="AS31" s="286"/>
      <c r="AT31" s="287"/>
      <c r="AU31" s="286"/>
      <c r="AV31" s="288"/>
    </row>
    <row r="32" spans="1:66" ht="21.75" customHeight="1" thickBot="1">
      <c r="A32" s="118">
        <v>10</v>
      </c>
      <c r="B32" s="276"/>
      <c r="C32" s="277"/>
      <c r="D32" s="277"/>
      <c r="E32" s="406"/>
      <c r="F32" s="406"/>
      <c r="G32" s="285"/>
      <c r="H32" s="285"/>
      <c r="I32" s="285"/>
      <c r="J32" s="285"/>
      <c r="K32" s="278"/>
      <c r="L32" s="279"/>
      <c r="M32" s="279"/>
      <c r="N32" s="272"/>
      <c r="O32" s="273"/>
      <c r="P32" s="272"/>
      <c r="Q32" s="273"/>
      <c r="R32" s="112" t="s">
        <v>107</v>
      </c>
      <c r="S32" s="272"/>
      <c r="T32" s="273"/>
      <c r="U32" s="272"/>
      <c r="V32" s="274"/>
      <c r="X32" s="283">
        <v>20</v>
      </c>
      <c r="Y32" s="284"/>
      <c r="Z32" s="284"/>
      <c r="AA32" s="364"/>
      <c r="AB32" s="365"/>
      <c r="AC32" s="365"/>
      <c r="AD32" s="366"/>
      <c r="AE32" s="277"/>
      <c r="AF32" s="277"/>
      <c r="AG32" s="277"/>
      <c r="AH32" s="277"/>
      <c r="AI32" s="277"/>
      <c r="AJ32" s="277"/>
      <c r="AK32" s="278"/>
      <c r="AL32" s="279"/>
      <c r="AM32" s="279"/>
      <c r="AN32" s="272"/>
      <c r="AO32" s="273"/>
      <c r="AP32" s="272"/>
      <c r="AQ32" s="273"/>
      <c r="AR32" s="112" t="s">
        <v>107</v>
      </c>
      <c r="AS32" s="272"/>
      <c r="AT32" s="273"/>
      <c r="AU32" s="272"/>
      <c r="AV32" s="274"/>
    </row>
    <row r="33" spans="1:65" ht="21.75" hidden="1" customHeight="1">
      <c r="A33" s="97"/>
      <c r="B33" s="187">
        <f>COUNTA($B23:$K23)+SUM(B34:D37)</f>
        <v>0</v>
      </c>
      <c r="C33" s="275"/>
      <c r="D33" s="275"/>
      <c r="E33" s="121">
        <f>COUNTA($B24:$K24)+SUM(E34:E37)</f>
        <v>0</v>
      </c>
      <c r="F33" s="121">
        <f>COUNTA($B25:$K25)+SUM(F34:F37)</f>
        <v>0</v>
      </c>
      <c r="G33" s="121">
        <f>COUNTA($B26:$K26)+SUM(G34:G37)</f>
        <v>0</v>
      </c>
      <c r="H33" s="187">
        <f>COUNTA($B27:$K27)+SUM(H34:J37)</f>
        <v>0</v>
      </c>
      <c r="I33" s="275"/>
      <c r="J33" s="275"/>
      <c r="K33" s="187">
        <f>COUNTA($B28:$K28)+SUM(K34:L37)</f>
        <v>0</v>
      </c>
      <c r="L33" s="275"/>
      <c r="M33" s="187">
        <f>COUNTA($B29:$K29)+SUM(M34:N37)</f>
        <v>0</v>
      </c>
      <c r="N33" s="275"/>
      <c r="O33" s="121">
        <f>COUNTA($B30:$K30)+SUM(O34:O37)</f>
        <v>0</v>
      </c>
      <c r="P33" s="187">
        <f>COUNTA($B31:$K31)+SUM(P34:Q37)</f>
        <v>0</v>
      </c>
      <c r="Q33" s="275"/>
      <c r="R33" s="187">
        <f>COUNTA($B32:$K32)+SUM(R34:R37)</f>
        <v>0</v>
      </c>
      <c r="S33" s="275"/>
      <c r="T33" s="121"/>
      <c r="U33" s="280">
        <f>COUNTA($AA23:$AK23)+SUM(U34:W37)</f>
        <v>0</v>
      </c>
      <c r="V33" s="275"/>
      <c r="W33" s="281"/>
      <c r="X33" s="122">
        <f>COUNTA($AA24:$AK24)+SUM(X34:X37)</f>
        <v>0</v>
      </c>
      <c r="Y33" s="122">
        <f>COUNTA($AA25:$AK25)+SUM(Y34:Y37)</f>
        <v>0</v>
      </c>
      <c r="Z33" s="122">
        <f>COUNTA($AA26:$AK26)+SUM(Z34:Z37)</f>
        <v>0</v>
      </c>
      <c r="AA33" s="282">
        <f>COUNTA($AA27:$AK27)+SUM(AA34:AC37)</f>
        <v>0</v>
      </c>
      <c r="AB33" s="275"/>
      <c r="AC33" s="275"/>
      <c r="AD33" s="282">
        <f>COUNTA($AA28:$AK28)+SUM(AD34:AE37)</f>
        <v>0</v>
      </c>
      <c r="AE33" s="275"/>
      <c r="AF33" s="282">
        <f>COUNTA($AA29:$AK29)+SUM(AF34:AG37)</f>
        <v>0</v>
      </c>
      <c r="AG33" s="275"/>
      <c r="AH33" s="122">
        <f>COUNTA($AA30:$AK30)+SUM(AH34:AH37)</f>
        <v>0</v>
      </c>
      <c r="AI33" s="282">
        <f>COUNTA($AA31:$AK31)+SUM(AI34:AJ37)</f>
        <v>0</v>
      </c>
      <c r="AJ33" s="275"/>
      <c r="AK33" s="282">
        <f>COUNTA($AA32:$AK32)+SUM(AK34:AK37)</f>
        <v>0</v>
      </c>
      <c r="AL33" s="275"/>
      <c r="AM33" s="89"/>
    </row>
    <row r="34" spans="1:65" ht="21.75" hidden="1" customHeight="1">
      <c r="A34" s="97"/>
      <c r="B34" s="187">
        <f>IF((COUNT($N23)+COUNT($P23)+COUNT($S23))+COUNT($U23)=4,1,0)</f>
        <v>0</v>
      </c>
      <c r="C34" s="275"/>
      <c r="D34" s="275"/>
      <c r="E34" s="121">
        <f>IF((COUNT($N24)+COUNT($P24)+COUNT($S24))+COUNT($U24)=4,1,0)</f>
        <v>0</v>
      </c>
      <c r="F34" s="121">
        <f>IF((COUNT($N25)+COUNT($P25)+COUNT($S25))+COUNT($U25)=4,1,0)</f>
        <v>0</v>
      </c>
      <c r="G34" s="121">
        <f>IF((COUNT($N26)+COUNT($P26)+COUNT($S26))+COUNT($U26)=4,1,0)</f>
        <v>0</v>
      </c>
      <c r="H34" s="187">
        <f>IF((COUNT($N27)+COUNT($P27)+COUNT($S27))+COUNT($U27)=4,1,0)</f>
        <v>0</v>
      </c>
      <c r="I34" s="275"/>
      <c r="J34" s="275"/>
      <c r="K34" s="187">
        <f>IF((COUNT($N28)+COUNT($P28)+COUNT($S28))+COUNT($U28)=4,1,0)</f>
        <v>0</v>
      </c>
      <c r="L34" s="275"/>
      <c r="M34" s="187">
        <f>IF((COUNT($N29)+COUNT($P29)+COUNT($S29))+COUNT($U29)=4,1,0)</f>
        <v>0</v>
      </c>
      <c r="N34" s="275"/>
      <c r="O34" s="121">
        <f>IF((COUNT($N30)+COUNT($P30)+COUNT($S30))+COUNT($U30)=4,1,0)</f>
        <v>0</v>
      </c>
      <c r="P34" s="187">
        <f>IF((COUNT($N31)+COUNT($P31)+COUNT($S31))+COUNT($U31)=4,1,0)</f>
        <v>0</v>
      </c>
      <c r="Q34" s="275"/>
      <c r="R34" s="187">
        <f>IF((COUNT($N32)+COUNT($P32)+COUNT($S32))+COUNT($U32)=4,1,0)</f>
        <v>0</v>
      </c>
      <c r="S34" s="275"/>
      <c r="T34" s="121"/>
      <c r="U34" s="187">
        <f>IF((COUNT($AN23)+COUNT($AP23)+COUNT($AS23))+COUNT($AU23)=4,1,0)</f>
        <v>0</v>
      </c>
      <c r="V34" s="275"/>
      <c r="W34" s="275"/>
      <c r="X34" s="121">
        <f>IF((COUNT($AN24)+COUNT($AP24)+COUNT($AS24))+COUNT($AU24)=4,1,0)</f>
        <v>0</v>
      </c>
      <c r="Y34" s="121">
        <f>IF((COUNT($AN25)+COUNT($AP25)+COUNT($AS25))+COUNT($AU25)=4,1,0)</f>
        <v>0</v>
      </c>
      <c r="Z34" s="121">
        <f>IF((COUNT($AN26)+COUNT($AP26)+COUNT($AS26))+COUNT($AU26)=4,1,0)</f>
        <v>0</v>
      </c>
      <c r="AA34" s="187">
        <f>IF((COUNT($AN27)+COUNT($AP27)+COUNT($AS27))+COUNT($AU27)=4,1,0)</f>
        <v>0</v>
      </c>
      <c r="AB34" s="275"/>
      <c r="AC34" s="275"/>
      <c r="AD34" s="187">
        <f>IF((COUNT($AN28)+COUNT($AP28)+COUNT($AS28))+COUNT($AU28)=4,1,0)</f>
        <v>0</v>
      </c>
      <c r="AE34" s="275"/>
      <c r="AF34" s="187">
        <f>IF((COUNT($AN29)+COUNT($AP29)+COUNT($AS29))+COUNT($AU29)=4,1,0)</f>
        <v>0</v>
      </c>
      <c r="AG34" s="275"/>
      <c r="AH34" s="121">
        <f>IF((COUNT($AN30)+COUNT($AP30)+COUNT($AS30))+COUNT($AU30)=4,1,0)</f>
        <v>0</v>
      </c>
      <c r="AI34" s="187">
        <f>IF((COUNT($AN31)+COUNT($AP31)+COUNT($AS31))+COUNT($AU31)=4,1,0)</f>
        <v>0</v>
      </c>
      <c r="AJ34" s="275"/>
      <c r="AK34" s="187">
        <f>IF((COUNT($AN32)+COUNT($AP32)+COUNT($AS32))+COUNT($AU32)=4,1,0)</f>
        <v>0</v>
      </c>
      <c r="AL34" s="275"/>
      <c r="AM34" s="89"/>
      <c r="BD34" s="40"/>
      <c r="BL34" s="40"/>
      <c r="BM34" s="40"/>
    </row>
    <row r="35" spans="1:65" ht="21.75" hidden="1" customHeight="1">
      <c r="A35" s="97"/>
      <c r="B35" s="187">
        <f>IF(IF(COUNT($N23)=0,1,0)+IF((COUNT($P23)+COUNT($S23)+COUNT($U23))=3,1,0)=2,1,0)</f>
        <v>0</v>
      </c>
      <c r="C35" s="275"/>
      <c r="D35" s="275"/>
      <c r="E35" s="121">
        <f>IF(IF(COUNT($N24)=0,1,0)+IF((COUNT($P24)+COUNT($S24)+COUNT($U24))=3,1,0)=2,1,0)</f>
        <v>0</v>
      </c>
      <c r="F35" s="121">
        <f>IF(IF(COUNT($N25)=0,1,0)+IF((COUNT($P25)+COUNT($S25)+COUNT($U25))=3,1,0)=2,1,0)</f>
        <v>0</v>
      </c>
      <c r="G35" s="121">
        <f>IF(IF(COUNT($N26)=0,1,0)+IF((COUNT($P26)+COUNT($S26)+COUNT($U26))=3,1,0)=2,1,0)</f>
        <v>0</v>
      </c>
      <c r="H35" s="187">
        <f>IF(IF(COUNT($N27)=0,1,0)+IF((COUNT($P27)+COUNT($S27)+COUNT($U27))=3,1,0)=2,1,0)</f>
        <v>0</v>
      </c>
      <c r="I35" s="275"/>
      <c r="J35" s="275"/>
      <c r="K35" s="187">
        <f>IF(IF(COUNT($N28)=0,1,0)+IF((COUNT($P28)+COUNT($S28)+COUNT($U28))=3,1,0)=2,1,0)</f>
        <v>0</v>
      </c>
      <c r="L35" s="275"/>
      <c r="M35" s="187">
        <f>IF(IF(COUNT($N29)=0,1,0)+IF((COUNT($P29)+COUNT($S29)+COUNT($U29))=3,1,0)=2,1,0)</f>
        <v>0</v>
      </c>
      <c r="N35" s="275"/>
      <c r="O35" s="121">
        <f>IF(IF(COUNT($N30)=0,1,0)+IF((COUNT($P30)+COUNT($S30)+COUNT($U30))=3,1,0)=2,1,0)</f>
        <v>0</v>
      </c>
      <c r="P35" s="187">
        <f>IF(IF(COUNT($N31)=0,1,0)+IF((COUNT($P31)+COUNT($S31)+COUNT($U31))=3,1,0)=2,1,0)</f>
        <v>0</v>
      </c>
      <c r="Q35" s="275"/>
      <c r="R35" s="187">
        <f>IF(IF(COUNT($N32)=0,1,0)+IF((COUNT($P32)+COUNT($S32)+COUNT($U32))=3,1,0)=2,1,0)</f>
        <v>0</v>
      </c>
      <c r="S35" s="275"/>
      <c r="T35" s="121"/>
      <c r="U35" s="187">
        <f>IF(IF(COUNT($AN23)=0,1,0)+IF((COUNT($AP23)+COUNT($AS23)+COUNT($AU23))=3,1,0)=2,1,0)</f>
        <v>0</v>
      </c>
      <c r="V35" s="275"/>
      <c r="W35" s="275"/>
      <c r="X35" s="121">
        <f>IF(IF(COUNT($AN24)=0,1,0)+IF((COUNT($AP24)+COUNT($AS24)+COUNT($AU24))=3,1,0)=2,1,0)</f>
        <v>0</v>
      </c>
      <c r="Y35" s="121">
        <f>IF(IF(COUNT($AN25)=0,1,0)+IF((COUNT($AP25)+COUNT($AS25)+COUNT($AU25))=3,1,0)=2,1,0)</f>
        <v>0</v>
      </c>
      <c r="Z35" s="121">
        <f>IF(IF(COUNT($AN26)=0,1,0)+IF((COUNT($AP26)+COUNT($AS26)+COUNT($AU26))=3,1,0)=2,1,0)</f>
        <v>0</v>
      </c>
      <c r="AA35" s="187">
        <f>IF(IF(COUNT($AN27)=0,1,0)+IF((COUNT($AP27)+COUNT($AS27)+COUNT($AU27))=3,1,0)=2,1,0)</f>
        <v>0</v>
      </c>
      <c r="AB35" s="275"/>
      <c r="AC35" s="275"/>
      <c r="AD35" s="187">
        <f>IF(IF(COUNT($AN28)=0,1,0)+IF((COUNT($AP28)+COUNT($AS28)+COUNT($AU28))=3,1,0)=2,1,0)</f>
        <v>0</v>
      </c>
      <c r="AE35" s="275"/>
      <c r="AF35" s="187">
        <f>IF(IF(COUNT($AN29)=0,1,0)+IF((COUNT($AP29)+COUNT($AS29)+COUNT($AU29))=3,1,0)=2,1,0)</f>
        <v>0</v>
      </c>
      <c r="AG35" s="275"/>
      <c r="AH35" s="121">
        <f>IF(IF(COUNT($AN30)=0,1,0)+IF((COUNT($AP30)+COUNT($AS30)+COUNT($AU30))=3,1,0)=2,1,0)</f>
        <v>0</v>
      </c>
      <c r="AI35" s="187">
        <f>IF(IF(COUNT($AN31)=0,1,0)+IF((COUNT($AP31)+COUNT($AS31)+COUNT($AU31))=3,1,0)=2,1,0)</f>
        <v>0</v>
      </c>
      <c r="AJ35" s="275"/>
      <c r="AK35" s="187">
        <f>IF(IF(COUNT($AN32)=0,1,0)+IF((COUNT($AP32)+COUNT($AS32)+COUNT($AU32))=3,1,0)=2,1,0)</f>
        <v>0</v>
      </c>
      <c r="AL35" s="275"/>
      <c r="AM35" s="89"/>
      <c r="BD35" s="40"/>
      <c r="BL35" s="40"/>
      <c r="BM35" s="40"/>
    </row>
    <row r="36" spans="1:65" ht="21.75" hidden="1" customHeight="1">
      <c r="A36" s="97"/>
      <c r="B36" s="187">
        <f>IF(IF(COUNT($N23)=0,1,0)+IF(COUNT($P23)=0,1,0)+IF(COUNT($S23)+COUNT($U23)=2,1,0)=3,1,0)</f>
        <v>0</v>
      </c>
      <c r="C36" s="275"/>
      <c r="D36" s="275"/>
      <c r="E36" s="121">
        <f>IF(IF(COUNT($N24)=0,1,0)+IF(COUNT($P24)=0,1,0)+IF(COUNT($S24)+COUNT($U24)=2,1,0)=3,1,0)</f>
        <v>0</v>
      </c>
      <c r="F36" s="121">
        <f>IF(IF(COUNT($N25)=0,1,0)+IF(COUNT($P25)=0,1,0)+IF(COUNT($S25)+COUNT($U25)=2,1,0)=3,1,0)</f>
        <v>0</v>
      </c>
      <c r="G36" s="121">
        <f>IF(IF(COUNT($N26)=0,1,0)+IF(COUNT($P26)=0,1,0)+IF(COUNT($S26)+COUNT($U26)=2,1,0)=3,1,0)</f>
        <v>0</v>
      </c>
      <c r="H36" s="187">
        <f>IF(IF(COUNT($N27)=0,1,0)+IF(COUNT($P27)=0,1,0)+IF(COUNT($S27)+COUNT($U27)=2,1,0)=3,1,0)</f>
        <v>0</v>
      </c>
      <c r="I36" s="275"/>
      <c r="J36" s="275"/>
      <c r="K36" s="187">
        <f>IF(IF(COUNT($N28)=0,1,0)+IF(COUNT($P28)=0,1,0)+IF(COUNT($S28)+COUNT($U28)=2,1,0)=3,1,0)</f>
        <v>0</v>
      </c>
      <c r="L36" s="275"/>
      <c r="M36" s="187">
        <f>IF(IF(COUNT($N29)=0,1,0)+IF(COUNT($P29)=0,1,0)+IF(COUNT($S29)+COUNT($U29)=2,1,0)=3,1,0)</f>
        <v>0</v>
      </c>
      <c r="N36" s="275"/>
      <c r="O36" s="121">
        <f>IF(IF(COUNT($N30)=0,1,0)+IF(COUNT($P30)=0,1,0)+IF(COUNT($S30)+COUNT($U30)=2,1,0)=3,1,0)</f>
        <v>0</v>
      </c>
      <c r="P36" s="187">
        <f>IF(IF(COUNT($N31)=0,1,0)+IF(COUNT($P31)=0,1,0)+IF(COUNT($S31)+COUNT($U31)=2,1,0)=3,1,0)</f>
        <v>0</v>
      </c>
      <c r="Q36" s="275"/>
      <c r="R36" s="187">
        <f>IF(IF(COUNT($N32)=0,1,0)+IF(COUNT($P32)=0,1,0)+IF(COUNT($S32)+COUNT($U32)=2,1,0)=3,1,0)</f>
        <v>0</v>
      </c>
      <c r="S36" s="275"/>
      <c r="T36" s="121"/>
      <c r="U36" s="187">
        <f>IF(IF(COUNT($AN23)=0,1,0)+IF(COUNT($AP23)=0,1,0)+IF(COUNT($AS23)+COUNT($AU23)=2,1,0)=3,1,0)</f>
        <v>0</v>
      </c>
      <c r="V36" s="275"/>
      <c r="W36" s="275"/>
      <c r="X36" s="121">
        <f>IF(IF(COUNT($AN24)=0,1,0)+IF(COUNT($AP24)=0,1,0)+IF(COUNT($AS24)+COUNT($AU24)=2,1,0)=3,1,0)</f>
        <v>0</v>
      </c>
      <c r="Y36" s="121">
        <f>IF(IF(COUNT($AN25)=0,1,0)+IF(COUNT($AP25)=0,1,0)+IF(COUNT($AS25)+COUNT($AU25)=2,1,0)=3,1,0)</f>
        <v>0</v>
      </c>
      <c r="Z36" s="121">
        <f>IF(IF(COUNT($AN26)=0,1,0)+IF(COUNT($AP26)=0,1,0)+IF(COUNT($AS26)+COUNT($AU26)=2,1,0)=3,1,0)</f>
        <v>0</v>
      </c>
      <c r="AA36" s="187">
        <f>IF(IF(COUNT($AN27)=0,1,0)+IF(COUNT($AP27)=0,1,0)+IF(COUNT($AS27)+COUNT($AU27)=2,1,0)=3,1,0)</f>
        <v>0</v>
      </c>
      <c r="AB36" s="275"/>
      <c r="AC36" s="275"/>
      <c r="AD36" s="187">
        <f>IF(IF(COUNT($AN28)=0,1,0)+IF(COUNT($AP28)=0,1,0)+IF(COUNT($AS28)+COUNT($AU28)=2,1,0)=3,1,0)</f>
        <v>0</v>
      </c>
      <c r="AE36" s="275"/>
      <c r="AF36" s="187">
        <f>IF(IF(COUNT($AN29)=0,1,0)+IF(COUNT($AP29)=0,1,0)+IF(COUNT($AS29)+COUNT($AU29)=2,1,0)=3,1,0)</f>
        <v>0</v>
      </c>
      <c r="AG36" s="275"/>
      <c r="AH36" s="121">
        <f>IF(IF(COUNT($AN30)=0,1,0)+IF(COUNT($AP30)=0,1,0)+IF(COUNT($AS30)+COUNT($AU30)=2,1,0)=3,1,0)</f>
        <v>0</v>
      </c>
      <c r="AI36" s="187">
        <f>IF(IF(COUNT($AN31)=0,1,0)+IF(COUNT($AP31)=0,1,0)+IF(COUNT($AS31)+COUNT($AU31)=2,1,0)=3,1,0)</f>
        <v>0</v>
      </c>
      <c r="AJ36" s="275"/>
      <c r="AK36" s="187">
        <f>IF(IF(COUNT($AN32)=0,1,0)+IF(COUNT($AP32)=0,1,0)+IF(COUNT($AS32)+COUNT($AU32)=2,1,0)=3,1,0)</f>
        <v>0</v>
      </c>
      <c r="AL36" s="275"/>
      <c r="AM36" s="89"/>
      <c r="BD36" s="40"/>
      <c r="BL36" s="40"/>
      <c r="BM36" s="40"/>
    </row>
    <row r="37" spans="1:65" ht="21.75" hidden="1" customHeight="1">
      <c r="A37" s="97"/>
      <c r="B37" s="187">
        <f>IF(IF(COUNT($N23)=0,1,0)+IF(COUNT($P23)=0,1,0)+IF(COUNT($S23)=0,1,0)+IF(COUNT($U23)=1,1,0)=4,1,0)</f>
        <v>0</v>
      </c>
      <c r="C37" s="275"/>
      <c r="D37" s="275"/>
      <c r="E37" s="121">
        <f>IF(IF(COUNT($N24)=0,1,0)+IF(COUNT($P24)=0,1,0)+IF(COUNT($S24)=0,1,0)+IF(COUNT($U24)=1,1,0)=4,1,0)</f>
        <v>0</v>
      </c>
      <c r="F37" s="121">
        <f>IF(IF(COUNT($N25)=0,1,0)+IF(COUNT($P25)=0,1,0)+IF(COUNT($S25)=0,1,0)+IF(COUNT($U25)=1,1,0)=4,1,0)</f>
        <v>0</v>
      </c>
      <c r="G37" s="121">
        <f>IF(IF(COUNT($N26)=0,1,0)+IF(COUNT($P26)=0,1,0)+IF(COUNT($S26)=0,1,0)+IF(COUNT($U26)=1,1,0)=4,1,0)</f>
        <v>0</v>
      </c>
      <c r="H37" s="187">
        <f>IF(IF(COUNT($N27)=0,1,0)+IF(COUNT($P27)=0,1,0)+IF(COUNT($S27)=0,1,0)+IF(COUNT($U27)=1,1,0)=4,1,0)</f>
        <v>0</v>
      </c>
      <c r="I37" s="275"/>
      <c r="J37" s="275"/>
      <c r="K37" s="187">
        <f>IF(IF(COUNT($N28)=0,1,0)+IF(COUNT($P28)=0,1,0)+IF(COUNT($S28)=0,1,0)+IF(COUNT($U28)=1,1,0)=4,1,0)</f>
        <v>0</v>
      </c>
      <c r="L37" s="275"/>
      <c r="M37" s="187">
        <f>IF(IF(COUNT($N29)=0,1,0)+IF(COUNT($P29)=0,1,0)+IF(COUNT($S29)=0,1,0)+IF(COUNT($U29)=1,1,0)=4,1,0)</f>
        <v>0</v>
      </c>
      <c r="N37" s="275"/>
      <c r="O37" s="121">
        <f>IF(IF(COUNT($N30)=0,1,0)+IF(COUNT($P30)=0,1,0)+IF(COUNT($S30)=0,1,0)+IF(COUNT($U30)=1,1,0)=4,1,0)</f>
        <v>0</v>
      </c>
      <c r="P37" s="187">
        <f>IF(IF(COUNT($N31)=0,1,0)+IF(COUNT($P31)=0,1,0)+IF(COUNT($S31)=0,1,0)+IF(COUNT($U31)=1,1,0)=4,1,0)</f>
        <v>0</v>
      </c>
      <c r="Q37" s="275"/>
      <c r="R37" s="187">
        <f>IF(IF(COUNT($N32)=0,1,0)+IF(COUNT($P32)=0,1,0)+IF(COUNT($S32)=0,1,0)+IF(COUNT($U32)=1,1,0)=4,1,0)</f>
        <v>0</v>
      </c>
      <c r="S37" s="275"/>
      <c r="T37" s="121"/>
      <c r="U37" s="187">
        <f>IF(IF(COUNT($AN23)=0,1,0)+IF(COUNT($AP23)=0,1,0)+IF(COUNT($AS23)=0,1,0)+IF(COUNT($AU23)=1,1,0)=4,1,0)</f>
        <v>0</v>
      </c>
      <c r="V37" s="275"/>
      <c r="W37" s="275"/>
      <c r="X37" s="121">
        <f>IF(IF(COUNT($AN24)=0,1,0)+IF(COUNT($AP24)=0,1,0)+IF(COUNT($AS24)=0,1,0)+IF(COUNT($AU24)=1,1,0)=4,1,0)</f>
        <v>0</v>
      </c>
      <c r="Y37" s="121">
        <f>IF(IF(COUNT($AN25)=0,1,0)+IF(COUNT($AP25)=0,1,0)+IF(COUNT($AS25)=0,1,0)+IF(COUNT($AU25)=1,1,0)=4,1,0)</f>
        <v>0</v>
      </c>
      <c r="Z37" s="121">
        <f>IF(IF(COUNT($AN26)=0,1,0)+IF(COUNT($AP26)=0,1,0)+IF(COUNT($AS26)=0,1,0)+IF(COUNT($AU26)=1,1,0)=4,1,0)</f>
        <v>0</v>
      </c>
      <c r="AA37" s="187">
        <f>IF(IF(COUNT($AN27)=0,1,0)+IF(COUNT($AP27)=0,1,0)+IF(COUNT($AS27)=0,1,0)+IF(COUNT($AU27)=1,1,0)=4,1,0)</f>
        <v>0</v>
      </c>
      <c r="AB37" s="275"/>
      <c r="AC37" s="275"/>
      <c r="AD37" s="187">
        <f>IF(IF(COUNT($AN28)=0,1,0)+IF(COUNT($AP28)=0,1,0)+IF(COUNT($AS28)=0,1,0)+IF(COUNT($AU28)=1,1,0)=4,1,0)</f>
        <v>0</v>
      </c>
      <c r="AE37" s="275"/>
      <c r="AF37" s="187">
        <f>IF(IF(COUNT($AN29)=0,1,0)+IF(COUNT($AP29)=0,1,0)+IF(COUNT($AS29)=0,1,0)+IF(COUNT($AU29)=1,1,0)=4,1,0)</f>
        <v>0</v>
      </c>
      <c r="AG37" s="275"/>
      <c r="AH37" s="121">
        <f>IF(IF(COUNT($AN30)=0,1,0)+IF(COUNT($AP30)=0,1,0)+IF(COUNT($AS30)=0,1,0)+IF(COUNT($AU30)=1,1,0)=4,1,0)</f>
        <v>0</v>
      </c>
      <c r="AI37" s="187">
        <f>IF(IF(COUNT($AN31)=0,1,0)+IF(COUNT($AP31)=0,1,0)+IF(COUNT($AS31)=0,1,0)+IF(COUNT($AU31)=1,1,0)=4,1,0)</f>
        <v>0</v>
      </c>
      <c r="AJ37" s="275"/>
      <c r="AK37" s="187">
        <f>IF(IF(COUNT($AN32)=0,1,0)+IF(COUNT($AP32)=0,1,0)+IF(COUNT($AS32)=0,1,0)+IF(COUNT($AU32)=1,1,0)=4,1,0)</f>
        <v>0</v>
      </c>
      <c r="AL37" s="275"/>
      <c r="AM37" s="89"/>
      <c r="BD37" s="40"/>
      <c r="BL37" s="40"/>
      <c r="BM37" s="40"/>
    </row>
    <row r="38" spans="1:65" ht="42" customHeight="1" thickBot="1">
      <c r="A38" s="95"/>
      <c r="B38" s="95"/>
      <c r="C38" s="95"/>
      <c r="D38" s="95"/>
      <c r="E38" s="95"/>
      <c r="F38" s="96"/>
      <c r="G38" s="96"/>
      <c r="H38" s="96"/>
      <c r="I38" s="96"/>
      <c r="J38" s="96"/>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BD38" s="40"/>
      <c r="BL38" s="40"/>
      <c r="BM38" s="40"/>
    </row>
    <row r="39" spans="1:65" ht="24.75" customHeight="1" thickBot="1">
      <c r="A39" s="368" t="s">
        <v>80</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70"/>
      <c r="AX39" s="98" t="str">
        <f>IF(COUNTIF(A40:A42,"○")=3,"申請可","NG")</f>
        <v>NG</v>
      </c>
    </row>
    <row r="40" spans="1:65" s="3" customFormat="1" ht="27" customHeight="1" thickBot="1">
      <c r="A40" s="109"/>
      <c r="B40" s="371" t="s">
        <v>130</v>
      </c>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3"/>
      <c r="BC40" s="40"/>
      <c r="BD40" s="16"/>
      <c r="BE40" s="40"/>
      <c r="BF40" s="114"/>
      <c r="BG40" s="114"/>
      <c r="BH40" s="40"/>
      <c r="BI40" s="40"/>
      <c r="BJ40" s="40"/>
      <c r="BK40" s="40"/>
      <c r="BL40" s="16"/>
      <c r="BM40" s="16"/>
    </row>
    <row r="41" spans="1:65" ht="25.5" customHeight="1" thickBot="1">
      <c r="A41" s="99"/>
      <c r="B41" s="336" t="s">
        <v>172</v>
      </c>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74"/>
    </row>
    <row r="42" spans="1:65" ht="25.5" customHeight="1" thickBot="1">
      <c r="A42" s="99"/>
      <c r="B42" s="375" t="s">
        <v>39</v>
      </c>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7"/>
      <c r="BC42" s="3"/>
      <c r="BE42" s="3"/>
      <c r="BF42" s="115"/>
      <c r="BG42" s="115"/>
      <c r="BH42" s="3"/>
      <c r="BI42" s="3"/>
      <c r="BJ42" s="3"/>
      <c r="BK42" s="3"/>
    </row>
    <row r="43" spans="1:65" ht="18" customHeight="1"/>
    <row r="44" spans="1:65" ht="13.5" customHeight="1">
      <c r="A44" s="100"/>
      <c r="B44" s="100"/>
      <c r="C44" s="100"/>
      <c r="D44" s="100"/>
      <c r="E44" s="100"/>
      <c r="F44" s="100"/>
      <c r="G44" s="100"/>
      <c r="H44" s="100"/>
      <c r="I44" s="100"/>
      <c r="J44" s="100"/>
      <c r="K44" s="100"/>
      <c r="L44" s="100"/>
      <c r="M44" s="100"/>
      <c r="N44" s="100"/>
      <c r="O44" s="100"/>
      <c r="P44" s="100"/>
      <c r="Q44" s="100"/>
      <c r="R44" s="100"/>
      <c r="S44" s="100"/>
      <c r="T44" s="101"/>
      <c r="U44" s="101"/>
      <c r="V44" s="101"/>
      <c r="W44" s="101"/>
      <c r="X44" s="102"/>
      <c r="Y44" s="102"/>
      <c r="Z44" s="102"/>
      <c r="AA44" s="103"/>
      <c r="AB44" s="103"/>
      <c r="AC44" s="103"/>
      <c r="AD44" s="103"/>
      <c r="AE44" s="103"/>
      <c r="AF44" s="103"/>
      <c r="AG44" s="103"/>
      <c r="AH44" s="103"/>
      <c r="AI44" s="103"/>
      <c r="AJ44" s="103"/>
      <c r="AK44" s="103"/>
      <c r="AL44" s="103"/>
      <c r="AM44" s="103"/>
    </row>
    <row r="45" spans="1:65" ht="13.5" customHeight="1">
      <c r="A45" s="100"/>
      <c r="B45" s="100"/>
      <c r="C45" s="100"/>
      <c r="D45" s="100"/>
      <c r="E45" s="100"/>
      <c r="F45" s="100"/>
      <c r="G45" s="100"/>
      <c r="H45" s="100"/>
      <c r="I45" s="100"/>
      <c r="J45" s="100"/>
      <c r="K45" s="100"/>
      <c r="L45" s="100"/>
      <c r="M45" s="100"/>
      <c r="N45" s="100"/>
      <c r="O45" s="100"/>
      <c r="P45" s="100"/>
      <c r="Q45" s="100"/>
      <c r="R45" s="100"/>
      <c r="S45" s="100"/>
      <c r="T45" s="101"/>
      <c r="U45" s="101"/>
      <c r="V45" s="101"/>
      <c r="W45" s="101"/>
      <c r="X45" s="102"/>
      <c r="Y45" s="102"/>
      <c r="Z45" s="102"/>
      <c r="AA45" s="103"/>
      <c r="AB45" s="103"/>
      <c r="AC45" s="103"/>
      <c r="AD45" s="103"/>
      <c r="AE45" s="103"/>
      <c r="AF45" s="103"/>
      <c r="AG45" s="103"/>
      <c r="AH45" s="103"/>
      <c r="AI45" s="103"/>
      <c r="AJ45" s="103"/>
      <c r="AK45" s="103"/>
      <c r="AL45" s="103"/>
      <c r="AM45" s="103"/>
    </row>
    <row r="46" spans="1:65" s="18" customFormat="1" ht="18.75" customHeight="1">
      <c r="AP46" s="90"/>
      <c r="BC46" s="40"/>
      <c r="BD46" s="16"/>
      <c r="BE46" s="40"/>
      <c r="BF46" s="114"/>
      <c r="BG46" s="114"/>
      <c r="BH46" s="40"/>
      <c r="BI46" s="40"/>
      <c r="BJ46" s="40"/>
      <c r="BK46" s="40"/>
      <c r="BL46" s="16"/>
      <c r="BM46" s="16"/>
    </row>
    <row r="47" spans="1:65" s="18" customFormat="1" ht="18.75" customHeight="1">
      <c r="AP47" s="90"/>
      <c r="BC47" s="40"/>
      <c r="BD47" s="16"/>
      <c r="BE47" s="40"/>
      <c r="BF47" s="114"/>
      <c r="BG47" s="114"/>
      <c r="BH47" s="40"/>
      <c r="BI47" s="40"/>
      <c r="BJ47" s="40"/>
      <c r="BK47" s="40"/>
      <c r="BL47" s="16"/>
      <c r="BM47" s="16"/>
    </row>
    <row r="48" spans="1:65" s="18" customFormat="1" ht="18.75" customHeight="1">
      <c r="AP48" s="90"/>
      <c r="BD48" s="16"/>
      <c r="BF48" s="113"/>
      <c r="BG48" s="113"/>
      <c r="BL48" s="16"/>
      <c r="BM48" s="16"/>
    </row>
    <row r="49" spans="42:65" s="18" customFormat="1" ht="18.75" customHeight="1">
      <c r="AP49" s="90"/>
      <c r="BD49" s="16"/>
      <c r="BF49" s="113"/>
      <c r="BG49" s="113"/>
      <c r="BL49" s="16"/>
      <c r="BM49" s="16"/>
    </row>
    <row r="50" spans="42:65" s="18" customFormat="1" ht="18.75" customHeight="1">
      <c r="AP50" s="90"/>
      <c r="BD50" s="16"/>
      <c r="BF50" s="113"/>
      <c r="BG50" s="113"/>
      <c r="BL50" s="16"/>
      <c r="BM50" s="16"/>
    </row>
    <row r="51" spans="42:65" s="18" customFormat="1" ht="18.75" customHeight="1">
      <c r="AP51" s="90"/>
      <c r="BD51" s="16"/>
      <c r="BF51" s="113"/>
      <c r="BG51" s="113"/>
      <c r="BL51" s="16"/>
      <c r="BM51" s="16"/>
    </row>
    <row r="52" spans="42:65" s="18" customFormat="1" ht="18.75" customHeight="1">
      <c r="AP52" s="90"/>
      <c r="BD52" s="16"/>
      <c r="BF52" s="113"/>
      <c r="BG52" s="113"/>
      <c r="BL52" s="16"/>
      <c r="BM52" s="16"/>
    </row>
    <row r="53" spans="42:65" s="18" customFormat="1" ht="18.75" customHeight="1">
      <c r="AP53" s="90"/>
      <c r="BD53" s="16"/>
      <c r="BF53" s="113"/>
      <c r="BG53" s="113"/>
      <c r="BL53" s="16"/>
      <c r="BM53" s="16"/>
    </row>
    <row r="54" spans="42:65" s="18" customFormat="1" ht="18.75" customHeight="1">
      <c r="AP54" s="90"/>
      <c r="BD54" s="16"/>
      <c r="BF54" s="113"/>
      <c r="BG54" s="113"/>
      <c r="BL54" s="16"/>
      <c r="BM54" s="16"/>
    </row>
    <row r="55" spans="42:65" s="18" customFormat="1" ht="18.75" customHeight="1">
      <c r="AP55" s="90"/>
      <c r="BD55" s="16"/>
      <c r="BF55" s="113"/>
      <c r="BG55" s="113"/>
      <c r="BL55" s="16"/>
      <c r="BM55" s="16"/>
    </row>
    <row r="56" spans="42:65" s="18" customFormat="1" ht="18.75" customHeight="1">
      <c r="AP56" s="90"/>
      <c r="BD56" s="16"/>
      <c r="BF56" s="113"/>
      <c r="BG56" s="113"/>
      <c r="BL56" s="16"/>
      <c r="BM56" s="16"/>
    </row>
    <row r="57" spans="42:65">
      <c r="BC57" s="18"/>
      <c r="BE57" s="18"/>
      <c r="BF57" s="113"/>
      <c r="BG57" s="113"/>
      <c r="BH57" s="18"/>
      <c r="BI57" s="18"/>
      <c r="BJ57" s="18"/>
      <c r="BK57" s="18"/>
    </row>
    <row r="58" spans="42:65">
      <c r="BC58" s="18"/>
      <c r="BE58" s="18"/>
      <c r="BF58" s="113"/>
      <c r="BG58" s="113"/>
      <c r="BH58" s="18"/>
      <c r="BI58" s="18"/>
      <c r="BJ58" s="18"/>
      <c r="BK58" s="18"/>
    </row>
  </sheetData>
  <sheetProtection autoFilter="0"/>
  <mergeCells count="404">
    <mergeCell ref="A20:AV20"/>
    <mergeCell ref="A39:AV39"/>
    <mergeCell ref="B40:AV40"/>
    <mergeCell ref="B41:AV41"/>
    <mergeCell ref="B42:AV42"/>
    <mergeCell ref="AM3:AV3"/>
    <mergeCell ref="AM4:AV4"/>
    <mergeCell ref="L3:AL3"/>
    <mergeCell ref="L4:AL4"/>
    <mergeCell ref="AQ5:AT5"/>
    <mergeCell ref="AM5:AP5"/>
    <mergeCell ref="AK5:AL5"/>
    <mergeCell ref="AH5:AJ5"/>
    <mergeCell ref="AE5:AG5"/>
    <mergeCell ref="L5:AD5"/>
    <mergeCell ref="U6:X6"/>
    <mergeCell ref="Q6:S6"/>
    <mergeCell ref="AA6:AV6"/>
    <mergeCell ref="L7:AV7"/>
    <mergeCell ref="AJ8:AV8"/>
    <mergeCell ref="E31:F31"/>
    <mergeCell ref="G31:H31"/>
    <mergeCell ref="I31:J31"/>
    <mergeCell ref="E32:F32"/>
    <mergeCell ref="E22:F22"/>
    <mergeCell ref="I23:J23"/>
    <mergeCell ref="G23:H23"/>
    <mergeCell ref="E23:F23"/>
    <mergeCell ref="E24:F24"/>
    <mergeCell ref="G24:H24"/>
    <mergeCell ref="I24:J24"/>
    <mergeCell ref="I32:J32"/>
    <mergeCell ref="I27:J27"/>
    <mergeCell ref="E28:F28"/>
    <mergeCell ref="G28:H28"/>
    <mergeCell ref="I28:J28"/>
    <mergeCell ref="E29:F29"/>
    <mergeCell ref="G29:H29"/>
    <mergeCell ref="I29:J29"/>
    <mergeCell ref="E30:F30"/>
    <mergeCell ref="G30:H30"/>
    <mergeCell ref="I30:J30"/>
    <mergeCell ref="R37:S37"/>
    <mergeCell ref="AF34:AG34"/>
    <mergeCell ref="AI34:AJ34"/>
    <mergeCell ref="AI28:AJ28"/>
    <mergeCell ref="X29:Z29"/>
    <mergeCell ref="AA29:AD29"/>
    <mergeCell ref="AE29:AF29"/>
    <mergeCell ref="AG29:AH29"/>
    <mergeCell ref="AI29:AJ29"/>
    <mergeCell ref="AG30:AH30"/>
    <mergeCell ref="AI30:AJ30"/>
    <mergeCell ref="X31:Z31"/>
    <mergeCell ref="AA31:AD31"/>
    <mergeCell ref="AE31:AF31"/>
    <mergeCell ref="AG31:AH31"/>
    <mergeCell ref="AI31:AJ31"/>
    <mergeCell ref="AA32:AD32"/>
    <mergeCell ref="AE32:AF32"/>
    <mergeCell ref="AG32:AH32"/>
    <mergeCell ref="AI32:AJ32"/>
    <mergeCell ref="AA34:AC34"/>
    <mergeCell ref="AF36:AG36"/>
    <mergeCell ref="AI36:AJ36"/>
    <mergeCell ref="AD34:AE34"/>
    <mergeCell ref="AK36:AL36"/>
    <mergeCell ref="U37:W37"/>
    <mergeCell ref="AA37:AC37"/>
    <mergeCell ref="AD37:AE37"/>
    <mergeCell ref="AF37:AG37"/>
    <mergeCell ref="AI37:AJ37"/>
    <mergeCell ref="AK37:AL37"/>
    <mergeCell ref="U36:W36"/>
    <mergeCell ref="AD36:AE36"/>
    <mergeCell ref="AA36:AC36"/>
    <mergeCell ref="B34:D34"/>
    <mergeCell ref="B35:D35"/>
    <mergeCell ref="R34:S34"/>
    <mergeCell ref="R35:S35"/>
    <mergeCell ref="U34:W34"/>
    <mergeCell ref="B36:D36"/>
    <mergeCell ref="B37:D37"/>
    <mergeCell ref="H34:J34"/>
    <mergeCell ref="H35:J35"/>
    <mergeCell ref="H36:J36"/>
    <mergeCell ref="H37:J37"/>
    <mergeCell ref="M34:N34"/>
    <mergeCell ref="M35:N35"/>
    <mergeCell ref="M36:N36"/>
    <mergeCell ref="M37:N37"/>
    <mergeCell ref="K34:L34"/>
    <mergeCell ref="K35:L35"/>
    <mergeCell ref="K36:L36"/>
    <mergeCell ref="K37:L37"/>
    <mergeCell ref="P34:Q34"/>
    <mergeCell ref="P35:Q35"/>
    <mergeCell ref="P36:Q36"/>
    <mergeCell ref="P37:Q37"/>
    <mergeCell ref="R36:S36"/>
    <mergeCell ref="AP24:AQ24"/>
    <mergeCell ref="AE26:AF26"/>
    <mergeCell ref="AG26:AH26"/>
    <mergeCell ref="AS27:AT27"/>
    <mergeCell ref="AU27:AV27"/>
    <mergeCell ref="AS28:AT28"/>
    <mergeCell ref="AU28:AV28"/>
    <mergeCell ref="AS29:AT29"/>
    <mergeCell ref="AU29:AV29"/>
    <mergeCell ref="AS24:AT24"/>
    <mergeCell ref="AU24:AV24"/>
    <mergeCell ref="AS25:AT25"/>
    <mergeCell ref="AU25:AV25"/>
    <mergeCell ref="AS26:AT26"/>
    <mergeCell ref="AU26:AV26"/>
    <mergeCell ref="AG24:AH24"/>
    <mergeCell ref="AP27:AQ27"/>
    <mergeCell ref="AP26:AQ26"/>
    <mergeCell ref="AN26:AO26"/>
    <mergeCell ref="AK34:AL34"/>
    <mergeCell ref="U35:W35"/>
    <mergeCell ref="AA35:AC35"/>
    <mergeCell ref="AD35:AE35"/>
    <mergeCell ref="AF35:AG35"/>
    <mergeCell ref="AI35:AJ35"/>
    <mergeCell ref="AK35:AL35"/>
    <mergeCell ref="X25:Z25"/>
    <mergeCell ref="AA25:AD25"/>
    <mergeCell ref="AE25:AF25"/>
    <mergeCell ref="AG25:AH25"/>
    <mergeCell ref="X26:Z26"/>
    <mergeCell ref="AA26:AD26"/>
    <mergeCell ref="AK26:AM26"/>
    <mergeCell ref="X27:Z27"/>
    <mergeCell ref="AA27:AD27"/>
    <mergeCell ref="AE27:AF27"/>
    <mergeCell ref="X28:Z28"/>
    <mergeCell ref="AA28:AD28"/>
    <mergeCell ref="AE28:AF28"/>
    <mergeCell ref="AG28:AH28"/>
    <mergeCell ref="AK31:AM31"/>
    <mergeCell ref="AF33:AG33"/>
    <mergeCell ref="AI33:AJ33"/>
    <mergeCell ref="AS23:AT23"/>
    <mergeCell ref="AU23:AV23"/>
    <mergeCell ref="D12:G12"/>
    <mergeCell ref="A15:C15"/>
    <mergeCell ref="A16:C16"/>
    <mergeCell ref="D14:E14"/>
    <mergeCell ref="F14:G14"/>
    <mergeCell ref="D15:E15"/>
    <mergeCell ref="F15:G15"/>
    <mergeCell ref="D16:E16"/>
    <mergeCell ref="F16:G16"/>
    <mergeCell ref="A13:C13"/>
    <mergeCell ref="A18:C18"/>
    <mergeCell ref="D18:G18"/>
    <mergeCell ref="A17:C17"/>
    <mergeCell ref="F17:G17"/>
    <mergeCell ref="D17:E17"/>
    <mergeCell ref="D13:G13"/>
    <mergeCell ref="N21:V21"/>
    <mergeCell ref="N22:O22"/>
    <mergeCell ref="P22:Q22"/>
    <mergeCell ref="S22:T22"/>
    <mergeCell ref="U22:V22"/>
    <mergeCell ref="AE21:AJ21"/>
    <mergeCell ref="B6:K7"/>
    <mergeCell ref="A3:A9"/>
    <mergeCell ref="AU5:AV5"/>
    <mergeCell ref="AF8:AI8"/>
    <mergeCell ref="S8:AE8"/>
    <mergeCell ref="L8:R8"/>
    <mergeCell ref="L9:AV9"/>
    <mergeCell ref="AP11:AQ11"/>
    <mergeCell ref="X11:AB11"/>
    <mergeCell ref="AC11:AG11"/>
    <mergeCell ref="AH11:AO11"/>
    <mergeCell ref="H11:W11"/>
    <mergeCell ref="A12:C12"/>
    <mergeCell ref="A14:C14"/>
    <mergeCell ref="B21:D21"/>
    <mergeCell ref="K21:M21"/>
    <mergeCell ref="AN22:AO22"/>
    <mergeCell ref="AP22:AQ22"/>
    <mergeCell ref="B22:D22"/>
    <mergeCell ref="K22:M22"/>
    <mergeCell ref="AK22:AM22"/>
    <mergeCell ref="AN21:AV21"/>
    <mergeCell ref="AS22:AT22"/>
    <mergeCell ref="AU22:AV22"/>
    <mergeCell ref="AK21:AM21"/>
    <mergeCell ref="AR13:AV13"/>
    <mergeCell ref="AI22:AJ22"/>
    <mergeCell ref="AG22:AH22"/>
    <mergeCell ref="AE22:AF22"/>
    <mergeCell ref="AA21:AD21"/>
    <mergeCell ref="AA22:AD22"/>
    <mergeCell ref="X21:Z21"/>
    <mergeCell ref="X22:Z22"/>
    <mergeCell ref="E21:J21"/>
    <mergeCell ref="I22:J22"/>
    <mergeCell ref="G22:H22"/>
    <mergeCell ref="B23:D23"/>
    <mergeCell ref="K23:M23"/>
    <mergeCell ref="N23:O23"/>
    <mergeCell ref="P23:Q23"/>
    <mergeCell ref="S23:T23"/>
    <mergeCell ref="U23:V23"/>
    <mergeCell ref="AK23:AM23"/>
    <mergeCell ref="AN23:AO23"/>
    <mergeCell ref="AP23:AQ23"/>
    <mergeCell ref="AI23:AJ23"/>
    <mergeCell ref="AG23:AH23"/>
    <mergeCell ref="AE23:AF23"/>
    <mergeCell ref="AA23:AD23"/>
    <mergeCell ref="X23:Z23"/>
    <mergeCell ref="B24:D24"/>
    <mergeCell ref="K24:M24"/>
    <mergeCell ref="N24:O24"/>
    <mergeCell ref="P24:Q24"/>
    <mergeCell ref="S24:T24"/>
    <mergeCell ref="U24:V24"/>
    <mergeCell ref="AK24:AM24"/>
    <mergeCell ref="AN24:AO24"/>
    <mergeCell ref="X24:Z24"/>
    <mergeCell ref="AA24:AD24"/>
    <mergeCell ref="AE24:AF24"/>
    <mergeCell ref="AI24:AJ24"/>
    <mergeCell ref="B25:D25"/>
    <mergeCell ref="K25:M25"/>
    <mergeCell ref="N25:O25"/>
    <mergeCell ref="P25:Q25"/>
    <mergeCell ref="S25:T25"/>
    <mergeCell ref="U25:V25"/>
    <mergeCell ref="AK25:AM25"/>
    <mergeCell ref="AN25:AO25"/>
    <mergeCell ref="AP25:AQ25"/>
    <mergeCell ref="E25:F25"/>
    <mergeCell ref="G25:H25"/>
    <mergeCell ref="I25:J25"/>
    <mergeCell ref="AI25:AJ25"/>
    <mergeCell ref="B27:D27"/>
    <mergeCell ref="K27:M27"/>
    <mergeCell ref="N27:O27"/>
    <mergeCell ref="P27:Q27"/>
    <mergeCell ref="S27:T27"/>
    <mergeCell ref="U27:V27"/>
    <mergeCell ref="AK27:AM27"/>
    <mergeCell ref="AN27:AO27"/>
    <mergeCell ref="AI26:AJ26"/>
    <mergeCell ref="AG27:AH27"/>
    <mergeCell ref="AI27:AJ27"/>
    <mergeCell ref="G26:H26"/>
    <mergeCell ref="I26:J26"/>
    <mergeCell ref="E26:F26"/>
    <mergeCell ref="E27:F27"/>
    <mergeCell ref="G27:H27"/>
    <mergeCell ref="B26:D26"/>
    <mergeCell ref="K26:M26"/>
    <mergeCell ref="N26:O26"/>
    <mergeCell ref="P26:Q26"/>
    <mergeCell ref="S26:T26"/>
    <mergeCell ref="U26:V26"/>
    <mergeCell ref="B28:D28"/>
    <mergeCell ref="K28:M28"/>
    <mergeCell ref="N28:O28"/>
    <mergeCell ref="P28:Q28"/>
    <mergeCell ref="S28:T28"/>
    <mergeCell ref="U28:V28"/>
    <mergeCell ref="AK28:AM28"/>
    <mergeCell ref="AN28:AO28"/>
    <mergeCell ref="AS30:AT30"/>
    <mergeCell ref="B29:D29"/>
    <mergeCell ref="K29:M29"/>
    <mergeCell ref="N29:O29"/>
    <mergeCell ref="P29:Q29"/>
    <mergeCell ref="S29:T29"/>
    <mergeCell ref="U29:V29"/>
    <mergeCell ref="AK29:AM29"/>
    <mergeCell ref="AN29:AO29"/>
    <mergeCell ref="AP29:AQ29"/>
    <mergeCell ref="AP28:AQ28"/>
    <mergeCell ref="AP30:AQ30"/>
    <mergeCell ref="AS31:AT31"/>
    <mergeCell ref="AU31:AV31"/>
    <mergeCell ref="B30:D30"/>
    <mergeCell ref="K30:M30"/>
    <mergeCell ref="N30:O30"/>
    <mergeCell ref="P30:Q30"/>
    <mergeCell ref="S30:T30"/>
    <mergeCell ref="U30:V30"/>
    <mergeCell ref="AK30:AM30"/>
    <mergeCell ref="AN30:AO30"/>
    <mergeCell ref="X30:Z30"/>
    <mergeCell ref="AA30:AD30"/>
    <mergeCell ref="AE30:AF30"/>
    <mergeCell ref="B31:D31"/>
    <mergeCell ref="K31:M31"/>
    <mergeCell ref="N31:O31"/>
    <mergeCell ref="P31:Q31"/>
    <mergeCell ref="S31:T31"/>
    <mergeCell ref="U31:V31"/>
    <mergeCell ref="AN31:AO31"/>
    <mergeCell ref="AP31:AQ31"/>
    <mergeCell ref="AU30:AV30"/>
    <mergeCell ref="AS32:AT32"/>
    <mergeCell ref="AU32:AV32"/>
    <mergeCell ref="B33:D33"/>
    <mergeCell ref="H33:J33"/>
    <mergeCell ref="B32:D32"/>
    <mergeCell ref="K32:M32"/>
    <mergeCell ref="N32:O32"/>
    <mergeCell ref="P32:Q32"/>
    <mergeCell ref="S32:T32"/>
    <mergeCell ref="U32:V32"/>
    <mergeCell ref="AK32:AM32"/>
    <mergeCell ref="AN32:AO32"/>
    <mergeCell ref="R33:S33"/>
    <mergeCell ref="P33:Q33"/>
    <mergeCell ref="M33:N33"/>
    <mergeCell ref="K33:L33"/>
    <mergeCell ref="U33:W33"/>
    <mergeCell ref="AA33:AC33"/>
    <mergeCell ref="AD33:AE33"/>
    <mergeCell ref="AK33:AL33"/>
    <mergeCell ref="AP32:AQ32"/>
    <mergeCell ref="X32:Z32"/>
    <mergeCell ref="G32:H32"/>
    <mergeCell ref="AR17:AV17"/>
    <mergeCell ref="AR18:AV18"/>
    <mergeCell ref="AR14:AV14"/>
    <mergeCell ref="AR15:AV15"/>
    <mergeCell ref="AR16:AV16"/>
    <mergeCell ref="AI12:AQ12"/>
    <mergeCell ref="AI13:AQ13"/>
    <mergeCell ref="AI14:AQ14"/>
    <mergeCell ref="AI15:AQ15"/>
    <mergeCell ref="AI16:AQ16"/>
    <mergeCell ref="AI17:AQ17"/>
    <mergeCell ref="AI18:AQ18"/>
    <mergeCell ref="H12:J12"/>
    <mergeCell ref="H13:J13"/>
    <mergeCell ref="H14:J14"/>
    <mergeCell ref="H15:J15"/>
    <mergeCell ref="H16:J16"/>
    <mergeCell ref="H17:J17"/>
    <mergeCell ref="H18:J18"/>
    <mergeCell ref="K12:M12"/>
    <mergeCell ref="N12:P12"/>
    <mergeCell ref="K14:M14"/>
    <mergeCell ref="N14:P14"/>
    <mergeCell ref="K16:M16"/>
    <mergeCell ref="N16:P16"/>
    <mergeCell ref="K18:M18"/>
    <mergeCell ref="N18:P18"/>
    <mergeCell ref="K17:M17"/>
    <mergeCell ref="N17:P17"/>
    <mergeCell ref="K15:M15"/>
    <mergeCell ref="N15:P15"/>
    <mergeCell ref="Q12:S12"/>
    <mergeCell ref="T12:V12"/>
    <mergeCell ref="W12:Y12"/>
    <mergeCell ref="Z12:AB12"/>
    <mergeCell ref="AC12:AE12"/>
    <mergeCell ref="AF12:AH12"/>
    <mergeCell ref="K13:M13"/>
    <mergeCell ref="N13:P13"/>
    <mergeCell ref="Q13:S13"/>
    <mergeCell ref="T13:V13"/>
    <mergeCell ref="W13:Y13"/>
    <mergeCell ref="Z13:AB13"/>
    <mergeCell ref="AC13:AE13"/>
    <mergeCell ref="AF13:AH13"/>
    <mergeCell ref="Q14:S14"/>
    <mergeCell ref="T14:V14"/>
    <mergeCell ref="W14:Y14"/>
    <mergeCell ref="Z14:AB14"/>
    <mergeCell ref="AC14:AE14"/>
    <mergeCell ref="AF14:AH14"/>
    <mergeCell ref="Q15:S15"/>
    <mergeCell ref="T15:V15"/>
    <mergeCell ref="W15:Y15"/>
    <mergeCell ref="Z15:AB15"/>
    <mergeCell ref="AC15:AE15"/>
    <mergeCell ref="AF15:AH15"/>
    <mergeCell ref="Q18:S18"/>
    <mergeCell ref="T18:V18"/>
    <mergeCell ref="W18:Y18"/>
    <mergeCell ref="Z18:AB18"/>
    <mergeCell ref="AC18:AE18"/>
    <mergeCell ref="AF18:AH18"/>
    <mergeCell ref="Q16:S16"/>
    <mergeCell ref="T16:V16"/>
    <mergeCell ref="W16:Y16"/>
    <mergeCell ref="Z16:AB16"/>
    <mergeCell ref="AC16:AE16"/>
    <mergeCell ref="AF16:AH16"/>
    <mergeCell ref="Q17:S17"/>
    <mergeCell ref="T17:V17"/>
    <mergeCell ref="W17:Y17"/>
    <mergeCell ref="Z17:AB17"/>
    <mergeCell ref="AC17:AE17"/>
    <mergeCell ref="AF17:AH17"/>
  </mergeCells>
  <phoneticPr fontId="4"/>
  <dataValidations count="9">
    <dataValidation type="list" allowBlank="1" showInputMessage="1" showErrorMessage="1" sqref="X44:Z45" xr:uid="{00000000-0002-0000-0300-000000000000}">
      <formula1>"○"</formula1>
    </dataValidation>
    <dataValidation imeMode="halfAlpha" allowBlank="1" showInputMessage="1" showErrorMessage="1" sqref="AK5 U6 AJ8 AM5 AH5 S8" xr:uid="{00000000-0002-0000-0300-000001000000}"/>
    <dataValidation imeMode="halfKatakana" allowBlank="1" showInputMessage="1" showErrorMessage="1" sqref="L3" xr:uid="{00000000-0002-0000-0300-000004000000}"/>
    <dataValidation imeMode="fullAlpha" allowBlank="1" showInputMessage="1" showErrorMessage="1" sqref="Q6" xr:uid="{00000000-0002-0000-0300-000006000000}"/>
    <dataValidation type="list" imeMode="disabled" allowBlank="1" showInputMessage="1" showErrorMessage="1" sqref="A40:A42" xr:uid="{00000000-0002-0000-0300-000008000000}">
      <formula1>"○,×"</formula1>
    </dataValidation>
    <dataValidation type="list" allowBlank="1" showInputMessage="1" showErrorMessage="1" sqref="H13 X11 K13 N13 Q13 T13 W13 Z13 AC13 AF13" xr:uid="{00000000-0002-0000-0300-000009000000}">
      <formula1>"○,×"</formula1>
    </dataValidation>
    <dataValidation imeMode="disabled" allowBlank="1" showInputMessage="1" showErrorMessage="1" sqref="AQ5" xr:uid="{00000000-0002-0000-0300-000003000000}"/>
    <dataValidation type="whole" allowBlank="1" showInputMessage="1" showErrorMessage="1" error="所要額が1,000円未満の場合は申請できません。" sqref="AH11:AO11" xr:uid="{37F53FD2-B671-4BA1-85B8-BA2E08FD5021}">
      <formula1>0</formula1>
      <formula2>1E+28</formula2>
    </dataValidation>
    <dataValidation type="list" allowBlank="1" showInputMessage="1" showErrorMessage="1" sqref="L5:AD5" xr:uid="{00000000-0002-0000-0300-000007000000}">
      <formula1>$BD$2:$BD$23</formula1>
    </dataValidation>
  </dataValidations>
  <printOptions horizontalCentered="1"/>
  <pageMargins left="0.55118110236220474" right="0.55118110236220474" top="0.94488188976377963" bottom="0.23622047244094491" header="0.51181102362204722" footer="0.35433070866141736"/>
  <pageSetup paperSize="9" scale="78"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43CE-501D-4F33-8A8C-9218EE766379}">
  <dimension ref="A1:BN58"/>
  <sheetViews>
    <sheetView showGridLines="0" view="pageBreakPreview" topLeftCell="A4" zoomScale="115" zoomScaleNormal="120" zoomScaleSheetLayoutView="115" workbookViewId="0">
      <selection activeCell="A40" sqref="A40:A42"/>
    </sheetView>
  </sheetViews>
  <sheetFormatPr defaultColWidth="2.25" defaultRowHeight="13.5"/>
  <cols>
    <col min="1" max="1" width="5.75" style="40" customWidth="1"/>
    <col min="2" max="3" width="2.25" style="40" customWidth="1"/>
    <col min="4" max="4" width="4.125" style="40" customWidth="1"/>
    <col min="5" max="7" width="2.875" style="40" customWidth="1"/>
    <col min="8" max="34" width="2.25" style="40" customWidth="1"/>
    <col min="35" max="36" width="2.125" style="40" customWidth="1"/>
    <col min="37" max="37" width="2.625" style="40" customWidth="1"/>
    <col min="38" max="39" width="2.25" style="40" customWidth="1"/>
    <col min="40" max="40" width="2.25" style="40"/>
    <col min="41" max="41" width="2.25" style="40" customWidth="1"/>
    <col min="42" max="42" width="2.25" style="160" customWidth="1"/>
    <col min="43" max="47" width="2.25" style="40" customWidth="1"/>
    <col min="48" max="48" width="2.25" style="40"/>
    <col min="49" max="49" width="2.875" style="40" customWidth="1"/>
    <col min="50" max="50" width="6.5" style="40" customWidth="1"/>
    <col min="51" max="53" width="7.5" style="40" customWidth="1"/>
    <col min="54" max="54" width="22.25" style="40" customWidth="1"/>
    <col min="55" max="55" width="3.125" style="40" bestFit="1" customWidth="1"/>
    <col min="56" max="56" width="22.25" style="16" bestFit="1" customWidth="1"/>
    <col min="57" max="57" width="7.125" style="40" bestFit="1" customWidth="1"/>
    <col min="58" max="58" width="5.25" style="114" bestFit="1" customWidth="1"/>
    <col min="59" max="59" width="6.75" style="114" bestFit="1" customWidth="1"/>
    <col min="60" max="60" width="8.5" style="40" bestFit="1" customWidth="1"/>
    <col min="61" max="62" width="2.25" style="40"/>
    <col min="63" max="63" width="7.5" style="40" bestFit="1" customWidth="1"/>
    <col min="64" max="65" width="2.25" style="16"/>
    <col min="66" max="16384" width="2.25" style="40"/>
  </cols>
  <sheetData>
    <row r="1" spans="1:65">
      <c r="A1" s="40" t="s">
        <v>128</v>
      </c>
      <c r="BC1" s="18"/>
      <c r="BE1" s="158" t="s">
        <v>84</v>
      </c>
      <c r="BF1" s="113" t="s">
        <v>85</v>
      </c>
      <c r="BG1" s="113" t="s">
        <v>86</v>
      </c>
      <c r="BH1" s="18"/>
      <c r="BI1" s="18"/>
      <c r="BJ1" s="18"/>
      <c r="BK1" s="18" t="s">
        <v>154</v>
      </c>
    </row>
    <row r="2" spans="1:65" ht="14.25" thickBot="1">
      <c r="A2" s="40" t="s">
        <v>127</v>
      </c>
      <c r="BC2" s="18">
        <v>1</v>
      </c>
      <c r="BD2" s="127" t="s">
        <v>133</v>
      </c>
      <c r="BE2" s="138">
        <v>812.5</v>
      </c>
      <c r="BF2" s="113">
        <v>150</v>
      </c>
      <c r="BG2" s="113">
        <v>0</v>
      </c>
      <c r="BH2" s="18" t="s">
        <v>88</v>
      </c>
      <c r="BI2" s="18"/>
      <c r="BJ2" s="18"/>
      <c r="BK2" s="18">
        <v>82.5</v>
      </c>
      <c r="BL2" s="16" t="s">
        <v>168</v>
      </c>
      <c r="BM2" s="16" t="s">
        <v>101</v>
      </c>
    </row>
    <row r="3" spans="1:65" s="154" customFormat="1" ht="17.25" customHeight="1">
      <c r="A3" s="330" t="s">
        <v>19</v>
      </c>
      <c r="B3" s="11" t="s">
        <v>0</v>
      </c>
      <c r="C3" s="157"/>
      <c r="D3" s="157"/>
      <c r="E3" s="8"/>
      <c r="F3" s="8"/>
      <c r="G3" s="8"/>
      <c r="H3" s="8"/>
      <c r="I3" s="8"/>
      <c r="J3" s="8"/>
      <c r="K3" s="8"/>
      <c r="L3" s="383"/>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78" t="s">
        <v>121</v>
      </c>
      <c r="AN3" s="378"/>
      <c r="AO3" s="378"/>
      <c r="AP3" s="378"/>
      <c r="AQ3" s="378"/>
      <c r="AR3" s="378"/>
      <c r="AS3" s="378"/>
      <c r="AT3" s="378"/>
      <c r="AU3" s="378"/>
      <c r="AV3" s="379"/>
      <c r="BC3" s="18">
        <v>2</v>
      </c>
      <c r="BD3" s="127" t="s">
        <v>159</v>
      </c>
      <c r="BE3" s="138">
        <v>812.5</v>
      </c>
      <c r="BF3" s="113">
        <v>150</v>
      </c>
      <c r="BG3" s="113">
        <v>0</v>
      </c>
      <c r="BH3" s="18" t="s">
        <v>88</v>
      </c>
      <c r="BI3" s="18"/>
      <c r="BJ3" s="18"/>
      <c r="BK3" s="18">
        <v>82.5</v>
      </c>
      <c r="BL3" s="16" t="s">
        <v>168</v>
      </c>
      <c r="BM3" s="16" t="s">
        <v>101</v>
      </c>
    </row>
    <row r="4" spans="1:65" s="154" customFormat="1" ht="28.5" customHeight="1">
      <c r="A4" s="331"/>
      <c r="B4" s="168" t="s">
        <v>17</v>
      </c>
      <c r="C4" s="159"/>
      <c r="D4" s="159"/>
      <c r="E4" s="169"/>
      <c r="F4" s="169"/>
      <c r="G4" s="169"/>
      <c r="H4" s="169"/>
      <c r="I4" s="169"/>
      <c r="J4" s="169"/>
      <c r="K4" s="169"/>
      <c r="L4" s="385"/>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0"/>
      <c r="AN4" s="381"/>
      <c r="AO4" s="381"/>
      <c r="AP4" s="381"/>
      <c r="AQ4" s="381"/>
      <c r="AR4" s="381"/>
      <c r="AS4" s="381"/>
      <c r="AT4" s="381"/>
      <c r="AU4" s="381"/>
      <c r="AV4" s="382"/>
      <c r="BC4" s="18">
        <v>3</v>
      </c>
      <c r="BD4" s="127" t="s">
        <v>134</v>
      </c>
      <c r="BE4" s="138">
        <v>812.5</v>
      </c>
      <c r="BF4" s="113">
        <v>150</v>
      </c>
      <c r="BG4" s="113">
        <v>0</v>
      </c>
      <c r="BH4" s="18" t="s">
        <v>88</v>
      </c>
      <c r="BI4" s="18"/>
      <c r="BJ4" s="18"/>
      <c r="BK4" s="18">
        <v>82.5</v>
      </c>
      <c r="BL4" s="16" t="s">
        <v>168</v>
      </c>
      <c r="BM4" s="16" t="s">
        <v>101</v>
      </c>
    </row>
    <row r="5" spans="1:65" s="154" customFormat="1" ht="26.25" customHeight="1">
      <c r="A5" s="331"/>
      <c r="B5" s="13" t="s">
        <v>28</v>
      </c>
      <c r="C5" s="170"/>
      <c r="D5" s="170"/>
      <c r="L5" s="394"/>
      <c r="M5" s="395"/>
      <c r="N5" s="395"/>
      <c r="O5" s="395"/>
      <c r="P5" s="395"/>
      <c r="Q5" s="395"/>
      <c r="R5" s="395"/>
      <c r="S5" s="395"/>
      <c r="T5" s="395"/>
      <c r="U5" s="395"/>
      <c r="V5" s="395"/>
      <c r="W5" s="395"/>
      <c r="X5" s="395"/>
      <c r="Y5" s="395"/>
      <c r="Z5" s="395"/>
      <c r="AA5" s="395"/>
      <c r="AB5" s="395"/>
      <c r="AC5" s="395"/>
      <c r="AD5" s="396"/>
      <c r="AE5" s="392" t="s">
        <v>25</v>
      </c>
      <c r="AF5" s="393"/>
      <c r="AG5" s="393"/>
      <c r="AH5" s="391"/>
      <c r="AI5" s="391"/>
      <c r="AJ5" s="391"/>
      <c r="AK5" s="390" t="s">
        <v>42</v>
      </c>
      <c r="AL5" s="390"/>
      <c r="AM5" s="388" t="s">
        <v>102</v>
      </c>
      <c r="AN5" s="389"/>
      <c r="AO5" s="389"/>
      <c r="AP5" s="389"/>
      <c r="AQ5" s="387">
        <f>COUNTIF(B33:AL33,6)</f>
        <v>0</v>
      </c>
      <c r="AR5" s="387"/>
      <c r="AS5" s="387"/>
      <c r="AT5" s="387"/>
      <c r="AU5" s="256" t="s">
        <v>101</v>
      </c>
      <c r="AV5" s="333"/>
      <c r="BC5" s="18">
        <v>4</v>
      </c>
      <c r="BD5" s="127" t="s">
        <v>135</v>
      </c>
      <c r="BE5" s="138">
        <v>812.5</v>
      </c>
      <c r="BF5" s="113">
        <v>150</v>
      </c>
      <c r="BG5" s="113">
        <v>0</v>
      </c>
      <c r="BH5" s="18" t="s">
        <v>88</v>
      </c>
      <c r="BI5" s="18"/>
      <c r="BJ5" s="18"/>
      <c r="BK5" s="18">
        <v>82.5</v>
      </c>
      <c r="BL5" s="16" t="s">
        <v>168</v>
      </c>
      <c r="BM5" s="16" t="s">
        <v>101</v>
      </c>
    </row>
    <row r="6" spans="1:65" s="154" customFormat="1" ht="19.5" customHeight="1">
      <c r="A6" s="331"/>
      <c r="B6" s="326" t="s">
        <v>26</v>
      </c>
      <c r="C6" s="327"/>
      <c r="D6" s="327"/>
      <c r="E6" s="327"/>
      <c r="F6" s="327"/>
      <c r="G6" s="327"/>
      <c r="H6" s="327"/>
      <c r="I6" s="327"/>
      <c r="J6" s="327"/>
      <c r="K6" s="327"/>
      <c r="L6" s="166" t="s">
        <v>6</v>
      </c>
      <c r="M6" s="167"/>
      <c r="N6" s="167"/>
      <c r="O6" s="167"/>
      <c r="P6" s="167"/>
      <c r="Q6" s="397"/>
      <c r="R6" s="397"/>
      <c r="S6" s="397"/>
      <c r="T6" s="167" t="s">
        <v>7</v>
      </c>
      <c r="U6" s="397"/>
      <c r="V6" s="397"/>
      <c r="W6" s="397"/>
      <c r="X6" s="397"/>
      <c r="Y6" s="154" t="s">
        <v>8</v>
      </c>
      <c r="AA6" s="398"/>
      <c r="AB6" s="398"/>
      <c r="AC6" s="398"/>
      <c r="AD6" s="398"/>
      <c r="AE6" s="398"/>
      <c r="AF6" s="398"/>
      <c r="AG6" s="398"/>
      <c r="AH6" s="398"/>
      <c r="AI6" s="398"/>
      <c r="AJ6" s="398"/>
      <c r="AK6" s="398"/>
      <c r="AL6" s="398"/>
      <c r="AM6" s="398"/>
      <c r="AN6" s="398"/>
      <c r="AO6" s="398"/>
      <c r="AP6" s="398"/>
      <c r="AQ6" s="398"/>
      <c r="AR6" s="398"/>
      <c r="AS6" s="398"/>
      <c r="AT6" s="398"/>
      <c r="AU6" s="398"/>
      <c r="AV6" s="399"/>
      <c r="BC6" s="18">
        <v>5</v>
      </c>
      <c r="BD6" s="16" t="s">
        <v>164</v>
      </c>
      <c r="BE6" s="138">
        <v>812.5</v>
      </c>
      <c r="BF6" s="113">
        <v>150</v>
      </c>
      <c r="BG6" s="113">
        <v>0</v>
      </c>
      <c r="BH6" s="18" t="s">
        <v>89</v>
      </c>
      <c r="BI6" s="18"/>
      <c r="BJ6" s="18"/>
      <c r="BK6" s="18">
        <v>82.5</v>
      </c>
      <c r="BL6" s="16" t="s">
        <v>168</v>
      </c>
      <c r="BM6" s="16" t="s">
        <v>101</v>
      </c>
    </row>
    <row r="7" spans="1:65" s="154" customFormat="1" ht="27.75" customHeight="1">
      <c r="A7" s="331"/>
      <c r="B7" s="328"/>
      <c r="C7" s="329"/>
      <c r="D7" s="329"/>
      <c r="E7" s="329"/>
      <c r="F7" s="329"/>
      <c r="G7" s="329"/>
      <c r="H7" s="329"/>
      <c r="I7" s="329"/>
      <c r="J7" s="329"/>
      <c r="K7" s="329"/>
      <c r="L7" s="400"/>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2"/>
      <c r="BC7" s="18">
        <v>6</v>
      </c>
      <c r="BD7" s="127" t="s">
        <v>136</v>
      </c>
      <c r="BE7" s="138">
        <v>67.5</v>
      </c>
      <c r="BF7" s="134">
        <v>13.5</v>
      </c>
      <c r="BG7" s="134">
        <v>482.5</v>
      </c>
      <c r="BH7" s="18" t="s">
        <v>89</v>
      </c>
      <c r="BI7" s="18"/>
      <c r="BJ7" s="18"/>
      <c r="BK7" s="18">
        <v>207.5</v>
      </c>
      <c r="BL7" s="16" t="s">
        <v>168</v>
      </c>
      <c r="BM7" s="16" t="s">
        <v>101</v>
      </c>
    </row>
    <row r="8" spans="1:65" s="154" customFormat="1" ht="25.5" customHeight="1">
      <c r="A8" s="331"/>
      <c r="B8" s="14" t="s">
        <v>9</v>
      </c>
      <c r="C8" s="161"/>
      <c r="D8" s="161"/>
      <c r="E8" s="5"/>
      <c r="F8" s="5"/>
      <c r="G8" s="5"/>
      <c r="H8" s="5"/>
      <c r="I8" s="5"/>
      <c r="J8" s="5"/>
      <c r="K8" s="5"/>
      <c r="L8" s="336" t="s">
        <v>10</v>
      </c>
      <c r="M8" s="337"/>
      <c r="N8" s="337"/>
      <c r="O8" s="337"/>
      <c r="P8" s="337"/>
      <c r="Q8" s="337"/>
      <c r="R8" s="338"/>
      <c r="S8" s="335"/>
      <c r="T8" s="335"/>
      <c r="U8" s="335"/>
      <c r="V8" s="335"/>
      <c r="W8" s="335"/>
      <c r="X8" s="335"/>
      <c r="Y8" s="335"/>
      <c r="Z8" s="335"/>
      <c r="AA8" s="335"/>
      <c r="AB8" s="335"/>
      <c r="AC8" s="335"/>
      <c r="AD8" s="335"/>
      <c r="AE8" s="335"/>
      <c r="AF8" s="334" t="s">
        <v>23</v>
      </c>
      <c r="AG8" s="334"/>
      <c r="AH8" s="334"/>
      <c r="AI8" s="334"/>
      <c r="AJ8" s="403"/>
      <c r="AK8" s="404"/>
      <c r="AL8" s="404"/>
      <c r="AM8" s="404"/>
      <c r="AN8" s="404"/>
      <c r="AO8" s="404"/>
      <c r="AP8" s="404"/>
      <c r="AQ8" s="404"/>
      <c r="AR8" s="404"/>
      <c r="AS8" s="404"/>
      <c r="AT8" s="404"/>
      <c r="AU8" s="404"/>
      <c r="AV8" s="405"/>
      <c r="BC8" s="18">
        <v>7</v>
      </c>
      <c r="BD8" s="16" t="s">
        <v>77</v>
      </c>
      <c r="BE8" s="138">
        <v>112.5</v>
      </c>
      <c r="BF8" s="140">
        <v>19.25</v>
      </c>
      <c r="BG8" s="134">
        <v>1447.5</v>
      </c>
      <c r="BH8" s="18" t="s">
        <v>89</v>
      </c>
      <c r="BI8" s="18"/>
      <c r="BJ8" s="18"/>
      <c r="BK8" s="18">
        <v>82.5</v>
      </c>
      <c r="BL8" s="16" t="s">
        <v>168</v>
      </c>
      <c r="BM8" s="16" t="s">
        <v>101</v>
      </c>
    </row>
    <row r="9" spans="1:65" s="154" customFormat="1" ht="25.5" customHeight="1" thickBot="1">
      <c r="A9" s="332"/>
      <c r="B9" s="15" t="s">
        <v>18</v>
      </c>
      <c r="C9" s="156"/>
      <c r="D9" s="156"/>
      <c r="E9" s="10"/>
      <c r="F9" s="10"/>
      <c r="G9" s="10"/>
      <c r="H9" s="10"/>
      <c r="I9" s="10"/>
      <c r="J9" s="10"/>
      <c r="K9" s="10"/>
      <c r="L9" s="339"/>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1"/>
      <c r="BC9" s="18">
        <v>8</v>
      </c>
      <c r="BD9" s="16" t="s">
        <v>78</v>
      </c>
      <c r="BE9" s="138">
        <v>112.5</v>
      </c>
      <c r="BF9" s="140">
        <v>19.25</v>
      </c>
      <c r="BG9" s="134">
        <v>1447.5</v>
      </c>
      <c r="BH9" s="18" t="s">
        <v>89</v>
      </c>
      <c r="BI9" s="18"/>
      <c r="BJ9" s="18"/>
      <c r="BK9" s="18">
        <v>82.5</v>
      </c>
      <c r="BL9" s="16" t="s">
        <v>168</v>
      </c>
      <c r="BM9" s="16" t="s">
        <v>101</v>
      </c>
    </row>
    <row r="10" spans="1:65" s="154" customFormat="1" ht="50.25" customHeight="1">
      <c r="I10" s="91"/>
      <c r="J10" s="92"/>
      <c r="L10" s="170"/>
      <c r="Z10" s="170"/>
      <c r="AA10" s="170"/>
      <c r="AB10" s="170"/>
      <c r="AC10" s="170"/>
      <c r="AD10" s="170"/>
      <c r="AE10" s="170"/>
      <c r="AF10" s="170"/>
      <c r="AG10" s="170"/>
      <c r="AH10" s="170"/>
      <c r="AI10" s="170"/>
      <c r="AJ10" s="170"/>
      <c r="AK10" s="170"/>
      <c r="AL10" s="170"/>
      <c r="AM10" s="170"/>
      <c r="AP10" s="170"/>
      <c r="BC10" s="18">
        <v>9</v>
      </c>
      <c r="BD10" s="16" t="s">
        <v>137</v>
      </c>
      <c r="BE10" s="138">
        <v>112.5</v>
      </c>
      <c r="BF10" s="140">
        <v>19.25</v>
      </c>
      <c r="BG10" s="134">
        <v>1447.5</v>
      </c>
      <c r="BH10" s="18" t="s">
        <v>89</v>
      </c>
      <c r="BI10" s="18"/>
      <c r="BJ10" s="18"/>
      <c r="BK10" s="18">
        <v>82.5</v>
      </c>
      <c r="BL10" s="16" t="s">
        <v>168</v>
      </c>
      <c r="BM10" s="16" t="s">
        <v>101</v>
      </c>
    </row>
    <row r="11" spans="1:65" s="154" customFormat="1" ht="20.25" customHeight="1">
      <c r="A11" s="93" t="s">
        <v>37</v>
      </c>
      <c r="F11" s="94"/>
      <c r="H11" s="255" t="s">
        <v>90</v>
      </c>
      <c r="I11" s="256"/>
      <c r="J11" s="256"/>
      <c r="K11" s="256"/>
      <c r="L11" s="256"/>
      <c r="M11" s="256"/>
      <c r="N11" s="256"/>
      <c r="O11" s="256"/>
      <c r="P11" s="256"/>
      <c r="Q11" s="256"/>
      <c r="R11" s="256"/>
      <c r="S11" s="256"/>
      <c r="T11" s="256"/>
      <c r="U11" s="256"/>
      <c r="V11" s="256"/>
      <c r="W11" s="257"/>
      <c r="X11" s="344"/>
      <c r="Y11" s="345"/>
      <c r="Z11" s="345"/>
      <c r="AA11" s="345"/>
      <c r="AB11" s="345"/>
      <c r="AC11" s="263" t="s">
        <v>15</v>
      </c>
      <c r="AD11" s="264"/>
      <c r="AE11" s="264"/>
      <c r="AF11" s="264"/>
      <c r="AG11" s="265"/>
      <c r="AH11" s="346">
        <f>ROUNDDOWN($AI$18/1000,0)*1000</f>
        <v>0</v>
      </c>
      <c r="AI11" s="347"/>
      <c r="AJ11" s="347"/>
      <c r="AK11" s="347"/>
      <c r="AL11" s="347"/>
      <c r="AM11" s="347"/>
      <c r="AN11" s="347"/>
      <c r="AO11" s="347"/>
      <c r="AP11" s="342" t="s">
        <v>38</v>
      </c>
      <c r="AQ11" s="343"/>
      <c r="AY11" s="170"/>
      <c r="BC11" s="18">
        <v>10</v>
      </c>
      <c r="BD11" s="16" t="s">
        <v>138</v>
      </c>
      <c r="BE11" s="138">
        <v>112.5</v>
      </c>
      <c r="BF11" s="140">
        <v>19.25</v>
      </c>
      <c r="BG11" s="134">
        <v>1447.5</v>
      </c>
      <c r="BH11" s="18" t="s">
        <v>89</v>
      </c>
      <c r="BI11" s="18"/>
      <c r="BJ11" s="18"/>
      <c r="BK11" s="18">
        <v>82.5</v>
      </c>
      <c r="BL11" s="16" t="s">
        <v>168</v>
      </c>
      <c r="BM11" s="16" t="s">
        <v>101</v>
      </c>
    </row>
    <row r="12" spans="1:65" ht="18" customHeight="1">
      <c r="A12" s="255"/>
      <c r="B12" s="300"/>
      <c r="C12" s="301"/>
      <c r="D12" s="348" t="s">
        <v>82</v>
      </c>
      <c r="E12" s="300"/>
      <c r="F12" s="300"/>
      <c r="G12" s="301"/>
      <c r="H12" s="255" t="s">
        <v>173</v>
      </c>
      <c r="I12" s="256"/>
      <c r="J12" s="257"/>
      <c r="K12" s="255" t="s">
        <v>174</v>
      </c>
      <c r="L12" s="256"/>
      <c r="M12" s="257"/>
      <c r="N12" s="255" t="s">
        <v>175</v>
      </c>
      <c r="O12" s="256"/>
      <c r="P12" s="257"/>
      <c r="Q12" s="255" t="s">
        <v>176</v>
      </c>
      <c r="R12" s="256"/>
      <c r="S12" s="257"/>
      <c r="T12" s="255" t="s">
        <v>177</v>
      </c>
      <c r="U12" s="256"/>
      <c r="V12" s="257"/>
      <c r="W12" s="255" t="s">
        <v>178</v>
      </c>
      <c r="X12" s="256"/>
      <c r="Y12" s="257"/>
      <c r="Z12" s="255" t="s">
        <v>179</v>
      </c>
      <c r="AA12" s="256"/>
      <c r="AB12" s="257"/>
      <c r="AC12" s="255" t="s">
        <v>180</v>
      </c>
      <c r="AD12" s="256"/>
      <c r="AE12" s="257"/>
      <c r="AF12" s="255" t="s">
        <v>181</v>
      </c>
      <c r="AG12" s="256"/>
      <c r="AH12" s="257"/>
      <c r="AI12" s="263" t="s">
        <v>81</v>
      </c>
      <c r="AJ12" s="264"/>
      <c r="AK12" s="264"/>
      <c r="AL12" s="264"/>
      <c r="AM12" s="264"/>
      <c r="AN12" s="264"/>
      <c r="AO12" s="264"/>
      <c r="AP12" s="264"/>
      <c r="AQ12" s="265"/>
      <c r="AR12" s="125"/>
      <c r="AS12" s="126"/>
      <c r="AT12" s="126"/>
      <c r="AU12" s="126"/>
      <c r="AV12" s="126"/>
      <c r="BC12" s="18">
        <v>11</v>
      </c>
      <c r="BD12" s="16" t="s">
        <v>79</v>
      </c>
      <c r="BE12" s="138">
        <v>112.5</v>
      </c>
      <c r="BF12" s="140">
        <v>19.25</v>
      </c>
      <c r="BG12" s="134">
        <v>1447.5</v>
      </c>
      <c r="BH12" s="18" t="s">
        <v>119</v>
      </c>
      <c r="BI12" s="18"/>
      <c r="BJ12" s="18"/>
      <c r="BK12" s="18">
        <v>82.5</v>
      </c>
      <c r="BL12" s="16" t="s">
        <v>168</v>
      </c>
      <c r="BM12" s="16" t="s">
        <v>101</v>
      </c>
    </row>
    <row r="13" spans="1:65" ht="24" customHeight="1">
      <c r="A13" s="302" t="s">
        <v>83</v>
      </c>
      <c r="B13" s="303"/>
      <c r="C13" s="304"/>
      <c r="D13" s="357"/>
      <c r="E13" s="358"/>
      <c r="F13" s="358"/>
      <c r="G13" s="359"/>
      <c r="H13" s="258"/>
      <c r="I13" s="259"/>
      <c r="J13" s="260"/>
      <c r="K13" s="258"/>
      <c r="L13" s="259"/>
      <c r="M13" s="260"/>
      <c r="N13" s="258"/>
      <c r="O13" s="259"/>
      <c r="P13" s="260"/>
      <c r="Q13" s="258"/>
      <c r="R13" s="259"/>
      <c r="S13" s="260"/>
      <c r="T13" s="258"/>
      <c r="U13" s="259"/>
      <c r="V13" s="260"/>
      <c r="W13" s="258"/>
      <c r="X13" s="259"/>
      <c r="Y13" s="260"/>
      <c r="Z13" s="258"/>
      <c r="AA13" s="259"/>
      <c r="AB13" s="260"/>
      <c r="AC13" s="258"/>
      <c r="AD13" s="259"/>
      <c r="AE13" s="260"/>
      <c r="AF13" s="258"/>
      <c r="AG13" s="259"/>
      <c r="AH13" s="260"/>
      <c r="AI13" s="266"/>
      <c r="AJ13" s="267"/>
      <c r="AK13" s="267"/>
      <c r="AL13" s="267"/>
      <c r="AM13" s="267"/>
      <c r="AN13" s="267"/>
      <c r="AO13" s="267"/>
      <c r="AP13" s="267"/>
      <c r="AQ13" s="268"/>
      <c r="AR13" s="318"/>
      <c r="AS13" s="319"/>
      <c r="AT13" s="319"/>
      <c r="AU13" s="319"/>
      <c r="AV13" s="319"/>
      <c r="AY13" s="160"/>
      <c r="BC13" s="128">
        <v>12</v>
      </c>
      <c r="BD13" s="129" t="s">
        <v>139</v>
      </c>
      <c r="BE13" s="138">
        <v>812.5</v>
      </c>
      <c r="BF13" s="130">
        <v>150</v>
      </c>
      <c r="BG13" s="130">
        <v>0</v>
      </c>
      <c r="BH13" s="128" t="s">
        <v>119</v>
      </c>
      <c r="BI13" s="128"/>
      <c r="BJ13" s="128"/>
      <c r="BK13" s="18">
        <v>82.5</v>
      </c>
      <c r="BL13" s="100" t="s">
        <v>168</v>
      </c>
      <c r="BM13" s="100" t="s">
        <v>101</v>
      </c>
    </row>
    <row r="14" spans="1:65" ht="24" customHeight="1">
      <c r="A14" s="302" t="s">
        <v>84</v>
      </c>
      <c r="B14" s="303"/>
      <c r="C14" s="304"/>
      <c r="D14" s="349" t="str">
        <f>IF(L5="","",VLOOKUP(L5,$BD$2:$BE$23,2,0))</f>
        <v/>
      </c>
      <c r="E14" s="350"/>
      <c r="F14" s="351" t="str">
        <f>IF(L5="","",VLOOKUP(L5,$BD$2:$BH$23,5,0))</f>
        <v/>
      </c>
      <c r="G14" s="352"/>
      <c r="H14" s="249">
        <f>IF($D$14=812.5,IF(H13="○",812.5,0),IF(H13="○",$D$14*$AH$5,0))</f>
        <v>0</v>
      </c>
      <c r="I14" s="250"/>
      <c r="J14" s="251"/>
      <c r="K14" s="249">
        <f>IF($D$14=812.5,IF(K13="○",812.5,0),IF(K13="○",$D$14*$AH$5,0))</f>
        <v>0</v>
      </c>
      <c r="L14" s="250"/>
      <c r="M14" s="251"/>
      <c r="N14" s="249">
        <f t="shared" ref="N14" si="0">IF($D$14=812.5,IF(N13="○",812.5,0),IF(N13="○",$D$14*$AH$5,0))</f>
        <v>0</v>
      </c>
      <c r="O14" s="250"/>
      <c r="P14" s="251"/>
      <c r="Q14" s="249">
        <f t="shared" ref="Q14" si="1">IF($D$14=812.5,IF(Q13="○",812.5,0),IF(Q13="○",$D$14*$AH$5,0))</f>
        <v>0</v>
      </c>
      <c r="R14" s="250"/>
      <c r="S14" s="251"/>
      <c r="T14" s="249">
        <f t="shared" ref="T14" si="2">IF($D$14=812.5,IF(T13="○",812.5,0),IF(T13="○",$D$14*$AH$5,0))</f>
        <v>0</v>
      </c>
      <c r="U14" s="250"/>
      <c r="V14" s="251"/>
      <c r="W14" s="249">
        <f t="shared" ref="W14" si="3">IF($D$14=812.5,IF(W13="○",812.5,0),IF(W13="○",$D$14*$AH$5,0))</f>
        <v>0</v>
      </c>
      <c r="X14" s="250"/>
      <c r="Y14" s="251"/>
      <c r="Z14" s="249">
        <f t="shared" ref="Z14" si="4">IF($D$14=812.5,IF(Z13="○",812.5,0),IF(Z13="○",$D$14*$AH$5,0))</f>
        <v>0</v>
      </c>
      <c r="AA14" s="250"/>
      <c r="AB14" s="251"/>
      <c r="AC14" s="249">
        <f t="shared" ref="AC14" si="5">IF($D$14=812.5,IF(AC13="○",812.5,0),IF(AC13="○",$D$14*$AH$5,0))</f>
        <v>0</v>
      </c>
      <c r="AD14" s="250"/>
      <c r="AE14" s="251"/>
      <c r="AF14" s="249">
        <f t="shared" ref="AF14" si="6">IF($D$14=812.5,IF(AF13="○",812.5,0),IF(AF13="○",$D$14*$AH$5,0))</f>
        <v>0</v>
      </c>
      <c r="AG14" s="250"/>
      <c r="AH14" s="251"/>
      <c r="AI14" s="269">
        <f>SUM(H14:AH14)</f>
        <v>0</v>
      </c>
      <c r="AJ14" s="270"/>
      <c r="AK14" s="270"/>
      <c r="AL14" s="270"/>
      <c r="AM14" s="270"/>
      <c r="AN14" s="270"/>
      <c r="AO14" s="270"/>
      <c r="AP14" s="270"/>
      <c r="AQ14" s="271"/>
      <c r="AR14" s="261"/>
      <c r="AS14" s="262"/>
      <c r="AT14" s="262"/>
      <c r="AU14" s="262"/>
      <c r="AV14" s="262"/>
      <c r="AY14" s="160"/>
      <c r="BC14" s="128">
        <v>13</v>
      </c>
      <c r="BD14" s="129" t="s">
        <v>140</v>
      </c>
      <c r="BE14" s="138">
        <v>812.5</v>
      </c>
      <c r="BF14" s="130">
        <v>150</v>
      </c>
      <c r="BG14" s="130">
        <v>0</v>
      </c>
      <c r="BH14" s="128" t="s">
        <v>119</v>
      </c>
      <c r="BI14" s="128"/>
      <c r="BJ14" s="128"/>
      <c r="BK14" s="18">
        <v>82.5</v>
      </c>
      <c r="BL14" s="100" t="s">
        <v>168</v>
      </c>
      <c r="BM14" s="100" t="s">
        <v>101</v>
      </c>
    </row>
    <row r="15" spans="1:65" ht="24" customHeight="1">
      <c r="A15" s="302" t="s">
        <v>85</v>
      </c>
      <c r="B15" s="303"/>
      <c r="C15" s="304"/>
      <c r="D15" s="353" t="str">
        <f>IF(L5="","",VLOOKUP(L5,$BD$2:$BF$23,3,0))</f>
        <v/>
      </c>
      <c r="E15" s="354"/>
      <c r="F15" s="351" t="str">
        <f>IF(L5="","",VLOOKUP(L5,$BD$2:$BH$23,5,0))</f>
        <v/>
      </c>
      <c r="G15" s="355"/>
      <c r="H15" s="252">
        <f>IF($X$11="○",1,0)*IF($D$15=150,IF(H13="○",150,0),IF(H13="○",$D$15*$AH$5,0))</f>
        <v>0</v>
      </c>
      <c r="I15" s="253"/>
      <c r="J15" s="254"/>
      <c r="K15" s="252">
        <f t="shared" ref="K15" si="7">IF($X$11="○",1,0)*IF($D$15=150,IF(K13="○",150,0),IF(K13="○",$D$15*$AH$5,0))</f>
        <v>0</v>
      </c>
      <c r="L15" s="253"/>
      <c r="M15" s="254"/>
      <c r="N15" s="252">
        <f t="shared" ref="N15" si="8">IF($X$11="○",1,0)*IF($D$15=150,IF(N13="○",150,0),IF(N13="○",$D$15*$AH$5,0))</f>
        <v>0</v>
      </c>
      <c r="O15" s="253"/>
      <c r="P15" s="254"/>
      <c r="Q15" s="252">
        <f t="shared" ref="Q15" si="9">IF($X$11="○",1,0)*IF($D$15=150,IF(Q13="○",150,0),IF(Q13="○",$D$15*$AH$5,0))</f>
        <v>0</v>
      </c>
      <c r="R15" s="253"/>
      <c r="S15" s="254"/>
      <c r="T15" s="252">
        <f t="shared" ref="T15:AF15" si="10">IF($X$11="○",1,0)*IF($D$15=150,IF(T13="○",150,0),IF(T13="○",$D$15*$AH$5,0))</f>
        <v>0</v>
      </c>
      <c r="U15" s="253"/>
      <c r="V15" s="254"/>
      <c r="W15" s="252">
        <f t="shared" si="10"/>
        <v>0</v>
      </c>
      <c r="X15" s="253"/>
      <c r="Y15" s="254"/>
      <c r="Z15" s="252">
        <f t="shared" si="10"/>
        <v>0</v>
      </c>
      <c r="AA15" s="253"/>
      <c r="AB15" s="254"/>
      <c r="AC15" s="252">
        <f t="shared" si="10"/>
        <v>0</v>
      </c>
      <c r="AD15" s="253"/>
      <c r="AE15" s="254"/>
      <c r="AF15" s="252">
        <f t="shared" si="10"/>
        <v>0</v>
      </c>
      <c r="AG15" s="253"/>
      <c r="AH15" s="254"/>
      <c r="AI15" s="269">
        <f>SUM(H15:AH15)</f>
        <v>0</v>
      </c>
      <c r="AJ15" s="270"/>
      <c r="AK15" s="270"/>
      <c r="AL15" s="270"/>
      <c r="AM15" s="270"/>
      <c r="AN15" s="270"/>
      <c r="AO15" s="270"/>
      <c r="AP15" s="270"/>
      <c r="AQ15" s="271"/>
      <c r="AR15" s="261"/>
      <c r="AS15" s="262"/>
      <c r="AT15" s="262"/>
      <c r="AU15" s="262"/>
      <c r="AV15" s="262"/>
      <c r="AY15" s="160"/>
      <c r="BC15" s="128">
        <v>14</v>
      </c>
      <c r="BD15" s="100" t="s">
        <v>141</v>
      </c>
      <c r="BE15" s="138">
        <v>812.5</v>
      </c>
      <c r="BF15" s="130">
        <v>150</v>
      </c>
      <c r="BG15" s="130">
        <v>0</v>
      </c>
      <c r="BH15" s="128" t="s">
        <v>119</v>
      </c>
      <c r="BI15" s="128"/>
      <c r="BJ15" s="128"/>
      <c r="BK15" s="18">
        <v>82.5</v>
      </c>
      <c r="BL15" s="100" t="s">
        <v>168</v>
      </c>
      <c r="BM15" s="100" t="s">
        <v>101</v>
      </c>
    </row>
    <row r="16" spans="1:65" ht="24" customHeight="1">
      <c r="A16" s="302" t="s">
        <v>86</v>
      </c>
      <c r="B16" s="303"/>
      <c r="C16" s="304"/>
      <c r="D16" s="349" t="str">
        <f>IF(L5="","",VLOOKUP(L5,$BD$2:$BG$23,4,0))</f>
        <v/>
      </c>
      <c r="E16" s="356"/>
      <c r="F16" s="351" t="str">
        <f>IF(L5="","",VLOOKUP(L5,$BD$2:$BH$23,5,0))</f>
        <v/>
      </c>
      <c r="G16" s="355"/>
      <c r="H16" s="249">
        <f>IF(H13="○",$D$16*$AH$5,0)</f>
        <v>0</v>
      </c>
      <c r="I16" s="250"/>
      <c r="J16" s="251"/>
      <c r="K16" s="249">
        <f t="shared" ref="K16" si="11">IF(K13="○",$D$16*$AH$5,0)</f>
        <v>0</v>
      </c>
      <c r="L16" s="250"/>
      <c r="M16" s="251"/>
      <c r="N16" s="249">
        <f t="shared" ref="N16" si="12">IF(N13="○",$D$16*$AH$5,0)</f>
        <v>0</v>
      </c>
      <c r="O16" s="250"/>
      <c r="P16" s="251"/>
      <c r="Q16" s="249">
        <f t="shared" ref="Q16" si="13">IF(Q13="○",$D$16*$AH$5,0)</f>
        <v>0</v>
      </c>
      <c r="R16" s="250"/>
      <c r="S16" s="251"/>
      <c r="T16" s="249">
        <f t="shared" ref="T16" si="14">IF(T13="○",$D$16*$AH$5,0)</f>
        <v>0</v>
      </c>
      <c r="U16" s="250"/>
      <c r="V16" s="251"/>
      <c r="W16" s="249">
        <f t="shared" ref="W16" si="15">IF(W13="○",$D$16*$AH$5,0)</f>
        <v>0</v>
      </c>
      <c r="X16" s="250"/>
      <c r="Y16" s="251"/>
      <c r="Z16" s="249">
        <f t="shared" ref="Z16" si="16">IF(Z13="○",$D$16*$AH$5,0)</f>
        <v>0</v>
      </c>
      <c r="AA16" s="250"/>
      <c r="AB16" s="251"/>
      <c r="AC16" s="249">
        <f t="shared" ref="AC16" si="17">IF(AC13="○",$D$16*$AH$5,0)</f>
        <v>0</v>
      </c>
      <c r="AD16" s="250"/>
      <c r="AE16" s="251"/>
      <c r="AF16" s="249">
        <f t="shared" ref="AF16" si="18">IF(AF13="○",$D$16*$AH$5,0)</f>
        <v>0</v>
      </c>
      <c r="AG16" s="250"/>
      <c r="AH16" s="251"/>
      <c r="AI16" s="269">
        <f>SUM(H16:AH16)</f>
        <v>0</v>
      </c>
      <c r="AJ16" s="270"/>
      <c r="AK16" s="270"/>
      <c r="AL16" s="270"/>
      <c r="AM16" s="270"/>
      <c r="AN16" s="270"/>
      <c r="AO16" s="270"/>
      <c r="AP16" s="270"/>
      <c r="AQ16" s="271"/>
      <c r="AR16" s="261"/>
      <c r="AS16" s="262"/>
      <c r="AT16" s="262"/>
      <c r="AU16" s="262"/>
      <c r="AV16" s="262"/>
      <c r="AY16" s="160"/>
      <c r="BC16" s="128">
        <v>15</v>
      </c>
      <c r="BD16" s="100" t="s">
        <v>142</v>
      </c>
      <c r="BE16" s="138">
        <v>812.5</v>
      </c>
      <c r="BF16" s="130">
        <v>150</v>
      </c>
      <c r="BG16" s="130">
        <v>0</v>
      </c>
      <c r="BH16" s="128" t="s">
        <v>120</v>
      </c>
      <c r="BI16" s="128"/>
      <c r="BJ16" s="128"/>
      <c r="BK16" s="18">
        <v>82.5</v>
      </c>
      <c r="BL16" s="100" t="s">
        <v>168</v>
      </c>
      <c r="BM16" s="100" t="s">
        <v>101</v>
      </c>
    </row>
    <row r="17" spans="1:66" ht="24" customHeight="1">
      <c r="A17" s="302" t="s">
        <v>154</v>
      </c>
      <c r="B17" s="303"/>
      <c r="C17" s="304"/>
      <c r="D17" s="349" t="str">
        <f>IF(L5="","",VLOOKUP(L5,$BD$2:$BK$23,8,0))</f>
        <v/>
      </c>
      <c r="E17" s="356"/>
      <c r="F17" s="360" t="s">
        <v>100</v>
      </c>
      <c r="G17" s="361"/>
      <c r="H17" s="249">
        <f>IF(H13="○",$D$17*$AQ$5,0)</f>
        <v>0</v>
      </c>
      <c r="I17" s="250"/>
      <c r="J17" s="251"/>
      <c r="K17" s="249">
        <f t="shared" ref="K17" si="19">IF(K13="○",$D$17*$AQ$5,0)</f>
        <v>0</v>
      </c>
      <c r="L17" s="250"/>
      <c r="M17" s="251"/>
      <c r="N17" s="249">
        <f t="shared" ref="N17" si="20">IF(N13="○",$D$17*$AQ$5,0)</f>
        <v>0</v>
      </c>
      <c r="O17" s="250"/>
      <c r="P17" s="251"/>
      <c r="Q17" s="249">
        <f t="shared" ref="Q17" si="21">IF(Q13="○",$D$17*$AQ$5,0)</f>
        <v>0</v>
      </c>
      <c r="R17" s="250"/>
      <c r="S17" s="251"/>
      <c r="T17" s="249">
        <f t="shared" ref="T17" si="22">IF(T13="○",$D$17*$AQ$5,0)</f>
        <v>0</v>
      </c>
      <c r="U17" s="250"/>
      <c r="V17" s="251"/>
      <c r="W17" s="249">
        <f t="shared" ref="W17" si="23">IF(W13="○",$D$17*$AQ$5,0)</f>
        <v>0</v>
      </c>
      <c r="X17" s="250"/>
      <c r="Y17" s="251"/>
      <c r="Z17" s="249">
        <f t="shared" ref="Z17" si="24">IF(Z13="○",$D$17*$AQ$5,0)</f>
        <v>0</v>
      </c>
      <c r="AA17" s="250"/>
      <c r="AB17" s="251"/>
      <c r="AC17" s="249">
        <f t="shared" ref="AC17" si="25">IF(AC13="○",$D$17*$AQ$5,0)</f>
        <v>0</v>
      </c>
      <c r="AD17" s="250"/>
      <c r="AE17" s="251"/>
      <c r="AF17" s="249">
        <f t="shared" ref="AF17" si="26">IF(AF13="○",$D$17*$AQ$5,0)</f>
        <v>0</v>
      </c>
      <c r="AG17" s="250"/>
      <c r="AH17" s="251"/>
      <c r="AI17" s="269">
        <f>SUM(H17:AH17)</f>
        <v>0</v>
      </c>
      <c r="AJ17" s="270"/>
      <c r="AK17" s="270"/>
      <c r="AL17" s="270"/>
      <c r="AM17" s="270"/>
      <c r="AN17" s="270"/>
      <c r="AO17" s="270"/>
      <c r="AP17" s="270"/>
      <c r="AQ17" s="271"/>
      <c r="AR17" s="261"/>
      <c r="AS17" s="262"/>
      <c r="AT17" s="262"/>
      <c r="AU17" s="262"/>
      <c r="AV17" s="262"/>
      <c r="AY17" s="160"/>
      <c r="BC17" s="128">
        <v>16</v>
      </c>
      <c r="BD17" s="100" t="s">
        <v>143</v>
      </c>
      <c r="BE17" s="138">
        <v>67.5</v>
      </c>
      <c r="BF17" s="134">
        <v>13.5</v>
      </c>
      <c r="BG17" s="139">
        <v>482.5</v>
      </c>
      <c r="BH17" s="128" t="s">
        <v>120</v>
      </c>
      <c r="BI17" s="128"/>
      <c r="BJ17" s="128"/>
      <c r="BK17" s="18">
        <v>207.5</v>
      </c>
      <c r="BL17" s="100" t="s">
        <v>168</v>
      </c>
      <c r="BM17" s="100" t="s">
        <v>101</v>
      </c>
    </row>
    <row r="18" spans="1:66" ht="24" customHeight="1">
      <c r="A18" s="302" t="s">
        <v>87</v>
      </c>
      <c r="B18" s="303"/>
      <c r="C18" s="304"/>
      <c r="D18" s="357"/>
      <c r="E18" s="358"/>
      <c r="F18" s="358"/>
      <c r="G18" s="359"/>
      <c r="H18" s="249">
        <f>SUM(H14:J17)</f>
        <v>0</v>
      </c>
      <c r="I18" s="250"/>
      <c r="J18" s="251"/>
      <c r="K18" s="249">
        <f t="shared" ref="K18" si="27">SUM(K14:M17)</f>
        <v>0</v>
      </c>
      <c r="L18" s="250"/>
      <c r="M18" s="251"/>
      <c r="N18" s="249">
        <f t="shared" ref="N18" si="28">SUM(N14:P17)</f>
        <v>0</v>
      </c>
      <c r="O18" s="250"/>
      <c r="P18" s="251"/>
      <c r="Q18" s="249">
        <f t="shared" ref="Q18" si="29">SUM(Q14:S17)</f>
        <v>0</v>
      </c>
      <c r="R18" s="250"/>
      <c r="S18" s="251"/>
      <c r="T18" s="249">
        <f t="shared" ref="T18" si="30">SUM(T14:V17)</f>
        <v>0</v>
      </c>
      <c r="U18" s="250"/>
      <c r="V18" s="251"/>
      <c r="W18" s="249">
        <f t="shared" ref="W18" si="31">SUM(W14:Y17)</f>
        <v>0</v>
      </c>
      <c r="X18" s="250"/>
      <c r="Y18" s="251"/>
      <c r="Z18" s="249">
        <f t="shared" ref="Z18" si="32">SUM(Z14:AB17)</f>
        <v>0</v>
      </c>
      <c r="AA18" s="250"/>
      <c r="AB18" s="251"/>
      <c r="AC18" s="249">
        <f t="shared" ref="AC18" si="33">SUM(AC14:AE17)</f>
        <v>0</v>
      </c>
      <c r="AD18" s="250"/>
      <c r="AE18" s="251"/>
      <c r="AF18" s="249">
        <f>SUM(AF14:AH17)</f>
        <v>0</v>
      </c>
      <c r="AG18" s="250"/>
      <c r="AH18" s="251"/>
      <c r="AI18" s="269">
        <f>SUM(H18:AH18)</f>
        <v>0</v>
      </c>
      <c r="AJ18" s="270"/>
      <c r="AK18" s="270"/>
      <c r="AL18" s="270"/>
      <c r="AM18" s="270"/>
      <c r="AN18" s="270"/>
      <c r="AO18" s="270"/>
      <c r="AP18" s="270"/>
      <c r="AQ18" s="271"/>
      <c r="AR18" s="261"/>
      <c r="AS18" s="262"/>
      <c r="AT18" s="262"/>
      <c r="AU18" s="262"/>
      <c r="AV18" s="262"/>
      <c r="AY18" s="160"/>
      <c r="BC18" s="128">
        <v>17</v>
      </c>
      <c r="BD18" s="100" t="s">
        <v>144</v>
      </c>
      <c r="BE18" s="138">
        <v>67.5</v>
      </c>
      <c r="BF18" s="134">
        <v>13.5</v>
      </c>
      <c r="BG18" s="139">
        <v>482.5</v>
      </c>
      <c r="BH18" s="128" t="s">
        <v>120</v>
      </c>
      <c r="BI18" s="128"/>
      <c r="BJ18" s="128"/>
      <c r="BK18" s="18">
        <v>207.5</v>
      </c>
      <c r="BL18" s="100" t="s">
        <v>168</v>
      </c>
      <c r="BM18" s="100" t="s">
        <v>101</v>
      </c>
    </row>
    <row r="19" spans="1:66" ht="25.5" customHeight="1">
      <c r="A19" s="95"/>
      <c r="B19" s="95"/>
      <c r="C19" s="95"/>
      <c r="D19" s="95"/>
      <c r="E19" s="95"/>
      <c r="F19" s="96"/>
      <c r="G19" s="96"/>
      <c r="H19" s="96"/>
      <c r="I19" s="96"/>
      <c r="J19" s="96"/>
      <c r="K19" s="160"/>
      <c r="L19" s="160"/>
      <c r="M19" s="160"/>
      <c r="N19" s="160"/>
      <c r="O19" s="160"/>
      <c r="P19" s="160"/>
      <c r="Q19" s="160"/>
      <c r="R19" s="160"/>
      <c r="S19" s="160"/>
      <c r="T19" s="160"/>
      <c r="U19" s="160"/>
      <c r="V19" s="160"/>
      <c r="W19" s="160"/>
      <c r="BC19" s="128">
        <v>18</v>
      </c>
      <c r="BD19" s="100" t="s">
        <v>145</v>
      </c>
      <c r="BE19" s="138">
        <v>67.5</v>
      </c>
      <c r="BF19" s="134">
        <v>13.5</v>
      </c>
      <c r="BG19" s="139">
        <v>482.5</v>
      </c>
      <c r="BH19" s="128" t="s">
        <v>120</v>
      </c>
      <c r="BI19" s="128"/>
      <c r="BJ19" s="128"/>
      <c r="BK19" s="18">
        <v>207.5</v>
      </c>
      <c r="BL19" s="100" t="s">
        <v>168</v>
      </c>
      <c r="BM19" s="100" t="s">
        <v>101</v>
      </c>
    </row>
    <row r="20" spans="1:66" ht="21.75" customHeight="1" thickBot="1">
      <c r="A20" s="367" t="s">
        <v>105</v>
      </c>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7"/>
      <c r="AQ20" s="367"/>
      <c r="AR20" s="367"/>
      <c r="AS20" s="367"/>
      <c r="AT20" s="367"/>
      <c r="AU20" s="367"/>
      <c r="AV20" s="367"/>
      <c r="BC20" s="128">
        <v>19</v>
      </c>
      <c r="BD20" s="100" t="s">
        <v>146</v>
      </c>
      <c r="BE20" s="138">
        <v>67.5</v>
      </c>
      <c r="BF20" s="134">
        <v>13.5</v>
      </c>
      <c r="BG20" s="139">
        <v>482.5</v>
      </c>
      <c r="BH20" s="128" t="s">
        <v>120</v>
      </c>
      <c r="BI20" s="128"/>
      <c r="BJ20" s="128"/>
      <c r="BK20" s="18">
        <v>207.5</v>
      </c>
      <c r="BL20" s="100" t="s">
        <v>168</v>
      </c>
      <c r="BM20" s="100" t="s">
        <v>101</v>
      </c>
    </row>
    <row r="21" spans="1:66" ht="21.75" customHeight="1">
      <c r="A21" s="110"/>
      <c r="B21" s="305" t="s">
        <v>103</v>
      </c>
      <c r="C21" s="306"/>
      <c r="D21" s="306"/>
      <c r="E21" s="325" t="s">
        <v>106</v>
      </c>
      <c r="F21" s="325"/>
      <c r="G21" s="325"/>
      <c r="H21" s="325"/>
      <c r="I21" s="325"/>
      <c r="J21" s="325"/>
      <c r="K21" s="307" t="s">
        <v>104</v>
      </c>
      <c r="L21" s="308"/>
      <c r="M21" s="308"/>
      <c r="N21" s="314" t="s">
        <v>108</v>
      </c>
      <c r="O21" s="362"/>
      <c r="P21" s="362"/>
      <c r="Q21" s="362"/>
      <c r="R21" s="362"/>
      <c r="S21" s="362"/>
      <c r="T21" s="362"/>
      <c r="U21" s="362"/>
      <c r="V21" s="363"/>
      <c r="X21" s="321"/>
      <c r="Y21" s="322"/>
      <c r="Z21" s="322"/>
      <c r="AA21" s="305" t="s">
        <v>103</v>
      </c>
      <c r="AB21" s="305"/>
      <c r="AC21" s="305"/>
      <c r="AD21" s="305"/>
      <c r="AE21" s="325" t="s">
        <v>106</v>
      </c>
      <c r="AF21" s="325"/>
      <c r="AG21" s="325"/>
      <c r="AH21" s="325"/>
      <c r="AI21" s="325"/>
      <c r="AJ21" s="325"/>
      <c r="AK21" s="307" t="s">
        <v>104</v>
      </c>
      <c r="AL21" s="308"/>
      <c r="AM21" s="308"/>
      <c r="AN21" s="314" t="s">
        <v>108</v>
      </c>
      <c r="AO21" s="315"/>
      <c r="AP21" s="315"/>
      <c r="AQ21" s="315"/>
      <c r="AR21" s="315"/>
      <c r="AS21" s="315"/>
      <c r="AT21" s="315"/>
      <c r="AU21" s="315"/>
      <c r="AV21" s="316"/>
      <c r="BC21" s="30">
        <v>20</v>
      </c>
      <c r="BD21" s="25" t="s">
        <v>183</v>
      </c>
      <c r="BE21" s="143">
        <v>67.5</v>
      </c>
      <c r="BF21" s="144">
        <v>13.5</v>
      </c>
      <c r="BG21" s="145">
        <v>482.5</v>
      </c>
      <c r="BH21" s="30" t="s">
        <v>120</v>
      </c>
      <c r="BI21" s="30"/>
      <c r="BJ21" s="30"/>
      <c r="BK21" s="30">
        <v>207.5</v>
      </c>
      <c r="BL21" s="25" t="s">
        <v>168</v>
      </c>
      <c r="BM21" s="25" t="s">
        <v>101</v>
      </c>
      <c r="BN21" s="146"/>
    </row>
    <row r="22" spans="1:66" ht="21.75" customHeight="1">
      <c r="A22" s="165" t="s">
        <v>109</v>
      </c>
      <c r="B22" s="310" t="s">
        <v>110</v>
      </c>
      <c r="C22" s="311"/>
      <c r="D22" s="311"/>
      <c r="E22" s="311">
        <v>5</v>
      </c>
      <c r="F22" s="311"/>
      <c r="G22" s="311">
        <v>0</v>
      </c>
      <c r="H22" s="311"/>
      <c r="I22" s="311">
        <v>0</v>
      </c>
      <c r="J22" s="311"/>
      <c r="K22" s="312" t="s">
        <v>111</v>
      </c>
      <c r="L22" s="313"/>
      <c r="M22" s="313"/>
      <c r="N22" s="309"/>
      <c r="O22" s="301"/>
      <c r="P22" s="309">
        <v>1</v>
      </c>
      <c r="Q22" s="301"/>
      <c r="R22" s="164" t="s">
        <v>107</v>
      </c>
      <c r="S22" s="309">
        <v>2</v>
      </c>
      <c r="T22" s="301"/>
      <c r="U22" s="309">
        <v>3</v>
      </c>
      <c r="V22" s="317"/>
      <c r="X22" s="323" t="s">
        <v>109</v>
      </c>
      <c r="Y22" s="324"/>
      <c r="Z22" s="324"/>
      <c r="AA22" s="310" t="s">
        <v>110</v>
      </c>
      <c r="AB22" s="310"/>
      <c r="AC22" s="310"/>
      <c r="AD22" s="310"/>
      <c r="AE22" s="320">
        <v>5</v>
      </c>
      <c r="AF22" s="320"/>
      <c r="AG22" s="311">
        <v>0</v>
      </c>
      <c r="AH22" s="311"/>
      <c r="AI22" s="311">
        <v>0</v>
      </c>
      <c r="AJ22" s="311"/>
      <c r="AK22" s="312" t="s">
        <v>112</v>
      </c>
      <c r="AL22" s="313"/>
      <c r="AM22" s="313"/>
      <c r="AN22" s="309"/>
      <c r="AO22" s="301"/>
      <c r="AP22" s="309"/>
      <c r="AQ22" s="301"/>
      <c r="AR22" s="164" t="s">
        <v>107</v>
      </c>
      <c r="AS22" s="309">
        <v>4</v>
      </c>
      <c r="AT22" s="301"/>
      <c r="AU22" s="309">
        <v>5</v>
      </c>
      <c r="AV22" s="317"/>
      <c r="BC22" s="128">
        <v>21</v>
      </c>
      <c r="BD22" s="100" t="s">
        <v>147</v>
      </c>
      <c r="BE22" s="138">
        <v>112.5</v>
      </c>
      <c r="BF22" s="152">
        <v>19.25</v>
      </c>
      <c r="BG22" s="141">
        <v>1447.5</v>
      </c>
      <c r="BH22" s="128" t="s">
        <v>120</v>
      </c>
      <c r="BI22" s="77"/>
      <c r="BJ22" s="77"/>
      <c r="BK22" s="18">
        <v>82.5</v>
      </c>
      <c r="BL22" s="100" t="s">
        <v>168</v>
      </c>
      <c r="BM22" s="100" t="s">
        <v>101</v>
      </c>
    </row>
    <row r="23" spans="1:66" ht="21.75" customHeight="1">
      <c r="A23" s="117">
        <v>1</v>
      </c>
      <c r="B23" s="289"/>
      <c r="C23" s="290"/>
      <c r="D23" s="290"/>
      <c r="E23" s="299"/>
      <c r="F23" s="299"/>
      <c r="G23" s="298"/>
      <c r="H23" s="298"/>
      <c r="I23" s="298"/>
      <c r="J23" s="298"/>
      <c r="K23" s="291"/>
      <c r="L23" s="292"/>
      <c r="M23" s="292"/>
      <c r="N23" s="286"/>
      <c r="O23" s="287"/>
      <c r="P23" s="286"/>
      <c r="Q23" s="287"/>
      <c r="R23" s="164" t="s">
        <v>107</v>
      </c>
      <c r="S23" s="286"/>
      <c r="T23" s="287"/>
      <c r="U23" s="286"/>
      <c r="V23" s="288"/>
      <c r="X23" s="293">
        <v>11</v>
      </c>
      <c r="Y23" s="294"/>
      <c r="Z23" s="294"/>
      <c r="AA23" s="295"/>
      <c r="AB23" s="296"/>
      <c r="AC23" s="296"/>
      <c r="AD23" s="297"/>
      <c r="AE23" s="290"/>
      <c r="AF23" s="290"/>
      <c r="AG23" s="290"/>
      <c r="AH23" s="290"/>
      <c r="AI23" s="290"/>
      <c r="AJ23" s="290"/>
      <c r="AK23" s="291"/>
      <c r="AL23" s="292"/>
      <c r="AM23" s="292"/>
      <c r="AN23" s="286"/>
      <c r="AO23" s="287"/>
      <c r="AP23" s="286"/>
      <c r="AQ23" s="287"/>
      <c r="AR23" s="164" t="s">
        <v>107</v>
      </c>
      <c r="AS23" s="286"/>
      <c r="AT23" s="287"/>
      <c r="AU23" s="286"/>
      <c r="AV23" s="288"/>
      <c r="BC23" s="30">
        <v>22</v>
      </c>
      <c r="BD23" s="25" t="s">
        <v>184</v>
      </c>
      <c r="BE23" s="138">
        <v>112.5</v>
      </c>
      <c r="BF23" s="153">
        <v>19.25</v>
      </c>
      <c r="BG23" s="143">
        <v>1447.5</v>
      </c>
      <c r="BH23" s="30" t="s">
        <v>120</v>
      </c>
      <c r="BI23" s="146"/>
      <c r="BJ23" s="146"/>
      <c r="BK23" s="30">
        <v>82.5</v>
      </c>
      <c r="BL23" s="25" t="s">
        <v>168</v>
      </c>
      <c r="BM23" s="25" t="s">
        <v>101</v>
      </c>
    </row>
    <row r="24" spans="1:66" ht="21.75" customHeight="1">
      <c r="A24" s="117">
        <v>2</v>
      </c>
      <c r="B24" s="289"/>
      <c r="C24" s="290"/>
      <c r="D24" s="290"/>
      <c r="E24" s="299"/>
      <c r="F24" s="299"/>
      <c r="G24" s="298"/>
      <c r="H24" s="298"/>
      <c r="I24" s="298"/>
      <c r="J24" s="298"/>
      <c r="K24" s="291"/>
      <c r="L24" s="292"/>
      <c r="M24" s="292"/>
      <c r="N24" s="286"/>
      <c r="O24" s="287"/>
      <c r="P24" s="286"/>
      <c r="Q24" s="287"/>
      <c r="R24" s="164"/>
      <c r="S24" s="286"/>
      <c r="T24" s="287"/>
      <c r="U24" s="286"/>
      <c r="V24" s="288"/>
      <c r="X24" s="293">
        <v>12</v>
      </c>
      <c r="Y24" s="294"/>
      <c r="Z24" s="294"/>
      <c r="AA24" s="295"/>
      <c r="AB24" s="296"/>
      <c r="AC24" s="296"/>
      <c r="AD24" s="297"/>
      <c r="AE24" s="290"/>
      <c r="AF24" s="290"/>
      <c r="AG24" s="290"/>
      <c r="AH24" s="290"/>
      <c r="AI24" s="290"/>
      <c r="AJ24" s="290"/>
      <c r="AK24" s="291"/>
      <c r="AL24" s="292"/>
      <c r="AM24" s="292"/>
      <c r="AN24" s="286"/>
      <c r="AO24" s="287"/>
      <c r="AP24" s="286"/>
      <c r="AQ24" s="287"/>
      <c r="AR24" s="164" t="s">
        <v>107</v>
      </c>
      <c r="AS24" s="286"/>
      <c r="AT24" s="287"/>
      <c r="AU24" s="286"/>
      <c r="AV24" s="288"/>
    </row>
    <row r="25" spans="1:66" ht="21.75" customHeight="1">
      <c r="A25" s="117">
        <v>3</v>
      </c>
      <c r="B25" s="289"/>
      <c r="C25" s="290"/>
      <c r="D25" s="290"/>
      <c r="E25" s="299"/>
      <c r="F25" s="299"/>
      <c r="G25" s="298"/>
      <c r="H25" s="298"/>
      <c r="I25" s="298"/>
      <c r="J25" s="298"/>
      <c r="K25" s="291"/>
      <c r="L25" s="292"/>
      <c r="M25" s="292"/>
      <c r="N25" s="286"/>
      <c r="O25" s="287"/>
      <c r="P25" s="286"/>
      <c r="Q25" s="287"/>
      <c r="R25" s="164" t="s">
        <v>107</v>
      </c>
      <c r="S25" s="286"/>
      <c r="T25" s="287"/>
      <c r="U25" s="286"/>
      <c r="V25" s="288"/>
      <c r="X25" s="293">
        <v>13</v>
      </c>
      <c r="Y25" s="294"/>
      <c r="Z25" s="294"/>
      <c r="AA25" s="295"/>
      <c r="AB25" s="296"/>
      <c r="AC25" s="296"/>
      <c r="AD25" s="297"/>
      <c r="AE25" s="290"/>
      <c r="AF25" s="290"/>
      <c r="AG25" s="290"/>
      <c r="AH25" s="290"/>
      <c r="AI25" s="290"/>
      <c r="AJ25" s="290"/>
      <c r="AK25" s="291"/>
      <c r="AL25" s="292"/>
      <c r="AM25" s="292"/>
      <c r="AN25" s="286"/>
      <c r="AO25" s="287"/>
      <c r="AP25" s="286"/>
      <c r="AQ25" s="287"/>
      <c r="AR25" s="164" t="s">
        <v>107</v>
      </c>
      <c r="AS25" s="286"/>
      <c r="AT25" s="287"/>
      <c r="AU25" s="286"/>
      <c r="AV25" s="288"/>
    </row>
    <row r="26" spans="1:66" ht="21.75" customHeight="1">
      <c r="A26" s="117">
        <v>4</v>
      </c>
      <c r="B26" s="289"/>
      <c r="C26" s="290"/>
      <c r="D26" s="290"/>
      <c r="E26" s="299"/>
      <c r="F26" s="299"/>
      <c r="G26" s="298"/>
      <c r="H26" s="298"/>
      <c r="I26" s="298"/>
      <c r="J26" s="298"/>
      <c r="K26" s="291"/>
      <c r="L26" s="292"/>
      <c r="M26" s="292"/>
      <c r="N26" s="286"/>
      <c r="O26" s="287"/>
      <c r="P26" s="286"/>
      <c r="Q26" s="287"/>
      <c r="R26" s="164" t="s">
        <v>107</v>
      </c>
      <c r="S26" s="286"/>
      <c r="T26" s="287"/>
      <c r="U26" s="286"/>
      <c r="V26" s="288"/>
      <c r="X26" s="293">
        <v>14</v>
      </c>
      <c r="Y26" s="294"/>
      <c r="Z26" s="294"/>
      <c r="AA26" s="295"/>
      <c r="AB26" s="296"/>
      <c r="AC26" s="296"/>
      <c r="AD26" s="297"/>
      <c r="AE26" s="290"/>
      <c r="AF26" s="290"/>
      <c r="AG26" s="290"/>
      <c r="AH26" s="290"/>
      <c r="AI26" s="290"/>
      <c r="AJ26" s="290"/>
      <c r="AK26" s="291"/>
      <c r="AL26" s="292"/>
      <c r="AM26" s="292"/>
      <c r="AN26" s="286"/>
      <c r="AO26" s="287"/>
      <c r="AP26" s="286"/>
      <c r="AQ26" s="287"/>
      <c r="AR26" s="164" t="s">
        <v>107</v>
      </c>
      <c r="AS26" s="286"/>
      <c r="AT26" s="287"/>
      <c r="AU26" s="286"/>
      <c r="AV26" s="288"/>
    </row>
    <row r="27" spans="1:66" ht="21.75" customHeight="1">
      <c r="A27" s="117">
        <v>5</v>
      </c>
      <c r="B27" s="289"/>
      <c r="C27" s="290"/>
      <c r="D27" s="290"/>
      <c r="E27" s="299"/>
      <c r="F27" s="299"/>
      <c r="G27" s="298"/>
      <c r="H27" s="298"/>
      <c r="I27" s="298"/>
      <c r="J27" s="298"/>
      <c r="K27" s="291"/>
      <c r="L27" s="292"/>
      <c r="M27" s="292"/>
      <c r="N27" s="286"/>
      <c r="O27" s="287"/>
      <c r="P27" s="286"/>
      <c r="Q27" s="287"/>
      <c r="R27" s="164" t="s">
        <v>107</v>
      </c>
      <c r="S27" s="286"/>
      <c r="T27" s="287"/>
      <c r="U27" s="286"/>
      <c r="V27" s="288"/>
      <c r="X27" s="293">
        <v>15</v>
      </c>
      <c r="Y27" s="294"/>
      <c r="Z27" s="294"/>
      <c r="AA27" s="295"/>
      <c r="AB27" s="296"/>
      <c r="AC27" s="296"/>
      <c r="AD27" s="297"/>
      <c r="AE27" s="290"/>
      <c r="AF27" s="290"/>
      <c r="AG27" s="290"/>
      <c r="AH27" s="290"/>
      <c r="AI27" s="290"/>
      <c r="AJ27" s="290"/>
      <c r="AK27" s="291"/>
      <c r="AL27" s="292"/>
      <c r="AM27" s="292"/>
      <c r="AN27" s="286"/>
      <c r="AO27" s="287"/>
      <c r="AP27" s="286"/>
      <c r="AQ27" s="287"/>
      <c r="AR27" s="164" t="s">
        <v>107</v>
      </c>
      <c r="AS27" s="286"/>
      <c r="AT27" s="287"/>
      <c r="AU27" s="286"/>
      <c r="AV27" s="288"/>
    </row>
    <row r="28" spans="1:66" ht="21.75" customHeight="1">
      <c r="A28" s="117">
        <v>6</v>
      </c>
      <c r="B28" s="289"/>
      <c r="C28" s="290"/>
      <c r="D28" s="290"/>
      <c r="E28" s="299"/>
      <c r="F28" s="299"/>
      <c r="G28" s="298"/>
      <c r="H28" s="298"/>
      <c r="I28" s="298"/>
      <c r="J28" s="298"/>
      <c r="K28" s="291"/>
      <c r="L28" s="292"/>
      <c r="M28" s="292"/>
      <c r="N28" s="286"/>
      <c r="O28" s="287"/>
      <c r="P28" s="286"/>
      <c r="Q28" s="287"/>
      <c r="R28" s="164" t="s">
        <v>107</v>
      </c>
      <c r="S28" s="286"/>
      <c r="T28" s="287"/>
      <c r="U28" s="286"/>
      <c r="V28" s="288"/>
      <c r="X28" s="293">
        <v>16</v>
      </c>
      <c r="Y28" s="294"/>
      <c r="Z28" s="294"/>
      <c r="AA28" s="295"/>
      <c r="AB28" s="296"/>
      <c r="AC28" s="296"/>
      <c r="AD28" s="297"/>
      <c r="AE28" s="290"/>
      <c r="AF28" s="290"/>
      <c r="AG28" s="290"/>
      <c r="AH28" s="290"/>
      <c r="AI28" s="290"/>
      <c r="AJ28" s="290"/>
      <c r="AK28" s="291"/>
      <c r="AL28" s="292"/>
      <c r="AM28" s="292"/>
      <c r="AN28" s="286"/>
      <c r="AO28" s="287"/>
      <c r="AP28" s="286"/>
      <c r="AQ28" s="287"/>
      <c r="AR28" s="164" t="s">
        <v>107</v>
      </c>
      <c r="AS28" s="286"/>
      <c r="AT28" s="287"/>
      <c r="AU28" s="286"/>
      <c r="AV28" s="288"/>
    </row>
    <row r="29" spans="1:66" ht="21.75" customHeight="1">
      <c r="A29" s="117">
        <v>7</v>
      </c>
      <c r="B29" s="289"/>
      <c r="C29" s="290"/>
      <c r="D29" s="290"/>
      <c r="E29" s="299"/>
      <c r="F29" s="299"/>
      <c r="G29" s="298"/>
      <c r="H29" s="298"/>
      <c r="I29" s="298"/>
      <c r="J29" s="298"/>
      <c r="K29" s="291"/>
      <c r="L29" s="292"/>
      <c r="M29" s="292"/>
      <c r="N29" s="286"/>
      <c r="O29" s="287"/>
      <c r="P29" s="286"/>
      <c r="Q29" s="287"/>
      <c r="R29" s="164" t="s">
        <v>107</v>
      </c>
      <c r="S29" s="286"/>
      <c r="T29" s="287"/>
      <c r="U29" s="286"/>
      <c r="V29" s="288"/>
      <c r="X29" s="293">
        <v>17</v>
      </c>
      <c r="Y29" s="294"/>
      <c r="Z29" s="294"/>
      <c r="AA29" s="295"/>
      <c r="AB29" s="296"/>
      <c r="AC29" s="296"/>
      <c r="AD29" s="297"/>
      <c r="AE29" s="290"/>
      <c r="AF29" s="290"/>
      <c r="AG29" s="290"/>
      <c r="AH29" s="290"/>
      <c r="AI29" s="290"/>
      <c r="AJ29" s="290"/>
      <c r="AK29" s="291"/>
      <c r="AL29" s="292"/>
      <c r="AM29" s="292"/>
      <c r="AN29" s="286"/>
      <c r="AO29" s="287"/>
      <c r="AP29" s="286"/>
      <c r="AQ29" s="287"/>
      <c r="AR29" s="164" t="s">
        <v>107</v>
      </c>
      <c r="AS29" s="286"/>
      <c r="AT29" s="287"/>
      <c r="AU29" s="286"/>
      <c r="AV29" s="288"/>
    </row>
    <row r="30" spans="1:66" ht="21.75" customHeight="1">
      <c r="A30" s="117">
        <v>8</v>
      </c>
      <c r="B30" s="289"/>
      <c r="C30" s="290"/>
      <c r="D30" s="290"/>
      <c r="E30" s="299"/>
      <c r="F30" s="299"/>
      <c r="G30" s="298"/>
      <c r="H30" s="298"/>
      <c r="I30" s="298"/>
      <c r="J30" s="298"/>
      <c r="K30" s="291"/>
      <c r="L30" s="292"/>
      <c r="M30" s="292"/>
      <c r="N30" s="286"/>
      <c r="O30" s="287"/>
      <c r="P30" s="286"/>
      <c r="Q30" s="287"/>
      <c r="R30" s="164" t="s">
        <v>107</v>
      </c>
      <c r="S30" s="286"/>
      <c r="T30" s="287"/>
      <c r="U30" s="286"/>
      <c r="V30" s="288"/>
      <c r="X30" s="293">
        <v>18</v>
      </c>
      <c r="Y30" s="294"/>
      <c r="Z30" s="294"/>
      <c r="AA30" s="295"/>
      <c r="AB30" s="296"/>
      <c r="AC30" s="296"/>
      <c r="AD30" s="297"/>
      <c r="AE30" s="290"/>
      <c r="AF30" s="290"/>
      <c r="AG30" s="290"/>
      <c r="AH30" s="290"/>
      <c r="AI30" s="290"/>
      <c r="AJ30" s="290"/>
      <c r="AK30" s="291"/>
      <c r="AL30" s="292"/>
      <c r="AM30" s="292"/>
      <c r="AN30" s="286"/>
      <c r="AO30" s="287"/>
      <c r="AP30" s="286"/>
      <c r="AQ30" s="287"/>
      <c r="AR30" s="164" t="s">
        <v>107</v>
      </c>
      <c r="AS30" s="286"/>
      <c r="AT30" s="287"/>
      <c r="AU30" s="286"/>
      <c r="AV30" s="288"/>
    </row>
    <row r="31" spans="1:66" ht="21.75" customHeight="1">
      <c r="A31" s="117">
        <v>9</v>
      </c>
      <c r="B31" s="289"/>
      <c r="C31" s="290"/>
      <c r="D31" s="290"/>
      <c r="E31" s="299"/>
      <c r="F31" s="299"/>
      <c r="G31" s="298"/>
      <c r="H31" s="298"/>
      <c r="I31" s="298"/>
      <c r="J31" s="298"/>
      <c r="K31" s="291"/>
      <c r="L31" s="292"/>
      <c r="M31" s="292"/>
      <c r="N31" s="286"/>
      <c r="O31" s="287"/>
      <c r="P31" s="286"/>
      <c r="Q31" s="287"/>
      <c r="R31" s="164" t="s">
        <v>107</v>
      </c>
      <c r="S31" s="286"/>
      <c r="T31" s="287"/>
      <c r="U31" s="286"/>
      <c r="V31" s="288"/>
      <c r="X31" s="293">
        <v>19</v>
      </c>
      <c r="Y31" s="294"/>
      <c r="Z31" s="294"/>
      <c r="AA31" s="295"/>
      <c r="AB31" s="296"/>
      <c r="AC31" s="296"/>
      <c r="AD31" s="297"/>
      <c r="AE31" s="290"/>
      <c r="AF31" s="290"/>
      <c r="AG31" s="290"/>
      <c r="AH31" s="290"/>
      <c r="AI31" s="290"/>
      <c r="AJ31" s="290"/>
      <c r="AK31" s="291"/>
      <c r="AL31" s="292"/>
      <c r="AM31" s="292"/>
      <c r="AN31" s="286"/>
      <c r="AO31" s="287"/>
      <c r="AP31" s="286"/>
      <c r="AQ31" s="287"/>
      <c r="AR31" s="164" t="s">
        <v>107</v>
      </c>
      <c r="AS31" s="286"/>
      <c r="AT31" s="287"/>
      <c r="AU31" s="286"/>
      <c r="AV31" s="288"/>
    </row>
    <row r="32" spans="1:66" ht="21.75" customHeight="1" thickBot="1">
      <c r="A32" s="118">
        <v>10</v>
      </c>
      <c r="B32" s="276"/>
      <c r="C32" s="277"/>
      <c r="D32" s="277"/>
      <c r="E32" s="406"/>
      <c r="F32" s="406"/>
      <c r="G32" s="285"/>
      <c r="H32" s="285"/>
      <c r="I32" s="285"/>
      <c r="J32" s="285"/>
      <c r="K32" s="278"/>
      <c r="L32" s="279"/>
      <c r="M32" s="279"/>
      <c r="N32" s="272"/>
      <c r="O32" s="273"/>
      <c r="P32" s="272"/>
      <c r="Q32" s="273"/>
      <c r="R32" s="163" t="s">
        <v>107</v>
      </c>
      <c r="S32" s="272"/>
      <c r="T32" s="273"/>
      <c r="U32" s="272"/>
      <c r="V32" s="274"/>
      <c r="X32" s="283">
        <v>20</v>
      </c>
      <c r="Y32" s="284"/>
      <c r="Z32" s="284"/>
      <c r="AA32" s="364"/>
      <c r="AB32" s="365"/>
      <c r="AC32" s="365"/>
      <c r="AD32" s="366"/>
      <c r="AE32" s="277"/>
      <c r="AF32" s="277"/>
      <c r="AG32" s="277"/>
      <c r="AH32" s="277"/>
      <c r="AI32" s="277"/>
      <c r="AJ32" s="277"/>
      <c r="AK32" s="278"/>
      <c r="AL32" s="279"/>
      <c r="AM32" s="279"/>
      <c r="AN32" s="272"/>
      <c r="AO32" s="273"/>
      <c r="AP32" s="272"/>
      <c r="AQ32" s="273"/>
      <c r="AR32" s="163" t="s">
        <v>107</v>
      </c>
      <c r="AS32" s="272"/>
      <c r="AT32" s="273"/>
      <c r="AU32" s="272"/>
      <c r="AV32" s="274"/>
    </row>
    <row r="33" spans="1:65" ht="21.75" hidden="1" customHeight="1">
      <c r="A33" s="97"/>
      <c r="B33" s="187">
        <f>COUNTA($B23:$K23)+SUM(B34:D37)</f>
        <v>0</v>
      </c>
      <c r="C33" s="275"/>
      <c r="D33" s="275"/>
      <c r="E33" s="155">
        <f>COUNTA($B24:$K24)+SUM(E34:E37)</f>
        <v>0</v>
      </c>
      <c r="F33" s="155">
        <f>COUNTA($B25:$K25)+SUM(F34:F37)</f>
        <v>0</v>
      </c>
      <c r="G33" s="155">
        <f>COUNTA($B26:$K26)+SUM(G34:G37)</f>
        <v>0</v>
      </c>
      <c r="H33" s="187">
        <f>COUNTA($B27:$K27)+SUM(H34:J37)</f>
        <v>0</v>
      </c>
      <c r="I33" s="275"/>
      <c r="J33" s="275"/>
      <c r="K33" s="187">
        <f>COUNTA($B28:$K28)+SUM(K34:L37)</f>
        <v>0</v>
      </c>
      <c r="L33" s="275"/>
      <c r="M33" s="187">
        <f>COUNTA($B29:$K29)+SUM(M34:N37)</f>
        <v>0</v>
      </c>
      <c r="N33" s="275"/>
      <c r="O33" s="155">
        <f>COUNTA($B30:$K30)+SUM(O34:O37)</f>
        <v>0</v>
      </c>
      <c r="P33" s="187">
        <f>COUNTA($B31:$K31)+SUM(P34:Q37)</f>
        <v>0</v>
      </c>
      <c r="Q33" s="275"/>
      <c r="R33" s="187">
        <f>COUNTA($B32:$K32)+SUM(R34:R37)</f>
        <v>0</v>
      </c>
      <c r="S33" s="275"/>
      <c r="T33" s="155"/>
      <c r="U33" s="280">
        <f>COUNTA($AA23:$AK23)+SUM(U34:W37)</f>
        <v>0</v>
      </c>
      <c r="V33" s="275"/>
      <c r="W33" s="281"/>
      <c r="X33" s="162">
        <f>COUNTA($AA24:$AK24)+SUM(X34:X37)</f>
        <v>0</v>
      </c>
      <c r="Y33" s="162">
        <f>COUNTA($AA25:$AK25)+SUM(Y34:Y37)</f>
        <v>0</v>
      </c>
      <c r="Z33" s="162">
        <f>COUNTA($AA26:$AK26)+SUM(Z34:Z37)</f>
        <v>0</v>
      </c>
      <c r="AA33" s="282">
        <f>COUNTA($AA27:$AK27)+SUM(AA34:AC37)</f>
        <v>0</v>
      </c>
      <c r="AB33" s="275"/>
      <c r="AC33" s="275"/>
      <c r="AD33" s="282">
        <f>COUNTA($AA28:$AK28)+SUM(AD34:AE37)</f>
        <v>0</v>
      </c>
      <c r="AE33" s="275"/>
      <c r="AF33" s="282">
        <f>COUNTA($AA29:$AK29)+SUM(AF34:AG37)</f>
        <v>0</v>
      </c>
      <c r="AG33" s="275"/>
      <c r="AH33" s="162">
        <f>COUNTA($AA30:$AK30)+SUM(AH34:AH37)</f>
        <v>0</v>
      </c>
      <c r="AI33" s="282">
        <f>COUNTA($AA31:$AK31)+SUM(AI34:AJ37)</f>
        <v>0</v>
      </c>
      <c r="AJ33" s="275"/>
      <c r="AK33" s="282">
        <f>COUNTA($AA32:$AK32)+SUM(AK34:AK37)</f>
        <v>0</v>
      </c>
      <c r="AL33" s="275"/>
      <c r="AM33" s="160"/>
    </row>
    <row r="34" spans="1:65" ht="21.75" hidden="1" customHeight="1">
      <c r="A34" s="97"/>
      <c r="B34" s="187">
        <f>IF((COUNT($N23)+COUNT($P23)+COUNT($S23))+COUNT($U23)=4,1,0)</f>
        <v>0</v>
      </c>
      <c r="C34" s="275"/>
      <c r="D34" s="275"/>
      <c r="E34" s="155">
        <f>IF((COUNT($N24)+COUNT($P24)+COUNT($S24))+COUNT($U24)=4,1,0)</f>
        <v>0</v>
      </c>
      <c r="F34" s="155">
        <f>IF((COUNT($N25)+COUNT($P25)+COUNT($S25))+COUNT($U25)=4,1,0)</f>
        <v>0</v>
      </c>
      <c r="G34" s="155">
        <f>IF((COUNT($N26)+COUNT($P26)+COUNT($S26))+COUNT($U26)=4,1,0)</f>
        <v>0</v>
      </c>
      <c r="H34" s="187">
        <f>IF((COUNT($N27)+COUNT($P27)+COUNT($S27))+COUNT($U27)=4,1,0)</f>
        <v>0</v>
      </c>
      <c r="I34" s="275"/>
      <c r="J34" s="275"/>
      <c r="K34" s="187">
        <f>IF((COUNT($N28)+COUNT($P28)+COUNT($S28))+COUNT($U28)=4,1,0)</f>
        <v>0</v>
      </c>
      <c r="L34" s="275"/>
      <c r="M34" s="187">
        <f>IF((COUNT($N29)+COUNT($P29)+COUNT($S29))+COUNT($U29)=4,1,0)</f>
        <v>0</v>
      </c>
      <c r="N34" s="275"/>
      <c r="O34" s="155">
        <f>IF((COUNT($N30)+COUNT($P30)+COUNT($S30))+COUNT($U30)=4,1,0)</f>
        <v>0</v>
      </c>
      <c r="P34" s="187">
        <f>IF((COUNT($N31)+COUNT($P31)+COUNT($S31))+COUNT($U31)=4,1,0)</f>
        <v>0</v>
      </c>
      <c r="Q34" s="275"/>
      <c r="R34" s="187">
        <f>IF((COUNT($N32)+COUNT($P32)+COUNT($S32))+COUNT($U32)=4,1,0)</f>
        <v>0</v>
      </c>
      <c r="S34" s="275"/>
      <c r="T34" s="155"/>
      <c r="U34" s="187">
        <f>IF((COUNT($AN23)+COUNT($AP23)+COUNT($AS23))+COUNT($AU23)=4,1,0)</f>
        <v>0</v>
      </c>
      <c r="V34" s="275"/>
      <c r="W34" s="275"/>
      <c r="X34" s="155">
        <f>IF((COUNT($AN24)+COUNT($AP24)+COUNT($AS24))+COUNT($AU24)=4,1,0)</f>
        <v>0</v>
      </c>
      <c r="Y34" s="155">
        <f>IF((COUNT($AN25)+COUNT($AP25)+COUNT($AS25))+COUNT($AU25)=4,1,0)</f>
        <v>0</v>
      </c>
      <c r="Z34" s="155">
        <f>IF((COUNT($AN26)+COUNT($AP26)+COUNT($AS26))+COUNT($AU26)=4,1,0)</f>
        <v>0</v>
      </c>
      <c r="AA34" s="187">
        <f>IF((COUNT($AN27)+COUNT($AP27)+COUNT($AS27))+COUNT($AU27)=4,1,0)</f>
        <v>0</v>
      </c>
      <c r="AB34" s="275"/>
      <c r="AC34" s="275"/>
      <c r="AD34" s="187">
        <f>IF((COUNT($AN28)+COUNT($AP28)+COUNT($AS28))+COUNT($AU28)=4,1,0)</f>
        <v>0</v>
      </c>
      <c r="AE34" s="275"/>
      <c r="AF34" s="187">
        <f>IF((COUNT($AN29)+COUNT($AP29)+COUNT($AS29))+COUNT($AU29)=4,1,0)</f>
        <v>0</v>
      </c>
      <c r="AG34" s="275"/>
      <c r="AH34" s="155">
        <f>IF((COUNT($AN30)+COUNT($AP30)+COUNT($AS30))+COUNT($AU30)=4,1,0)</f>
        <v>0</v>
      </c>
      <c r="AI34" s="187">
        <f>IF((COUNT($AN31)+COUNT($AP31)+COUNT($AS31))+COUNT($AU31)=4,1,0)</f>
        <v>0</v>
      </c>
      <c r="AJ34" s="275"/>
      <c r="AK34" s="187">
        <f>IF((COUNT($AN32)+COUNT($AP32)+COUNT($AS32))+COUNT($AU32)=4,1,0)</f>
        <v>0</v>
      </c>
      <c r="AL34" s="275"/>
      <c r="AM34" s="160"/>
      <c r="BD34" s="40"/>
      <c r="BL34" s="40"/>
      <c r="BM34" s="40"/>
    </row>
    <row r="35" spans="1:65" ht="21.75" hidden="1" customHeight="1">
      <c r="A35" s="97"/>
      <c r="B35" s="187">
        <f>IF(IF(COUNT($N23)=0,1,0)+IF((COUNT($P23)+COUNT($S23)+COUNT($U23))=3,1,0)=2,1,0)</f>
        <v>0</v>
      </c>
      <c r="C35" s="275"/>
      <c r="D35" s="275"/>
      <c r="E35" s="155">
        <f>IF(IF(COUNT($N24)=0,1,0)+IF((COUNT($P24)+COUNT($S24)+COUNT($U24))=3,1,0)=2,1,0)</f>
        <v>0</v>
      </c>
      <c r="F35" s="155">
        <f>IF(IF(COUNT($N25)=0,1,0)+IF((COUNT($P25)+COUNT($S25)+COUNT($U25))=3,1,0)=2,1,0)</f>
        <v>0</v>
      </c>
      <c r="G35" s="155">
        <f>IF(IF(COUNT($N26)=0,1,0)+IF((COUNT($P26)+COUNT($S26)+COUNT($U26))=3,1,0)=2,1,0)</f>
        <v>0</v>
      </c>
      <c r="H35" s="187">
        <f>IF(IF(COUNT($N27)=0,1,0)+IF((COUNT($P27)+COUNT($S27)+COUNT($U27))=3,1,0)=2,1,0)</f>
        <v>0</v>
      </c>
      <c r="I35" s="275"/>
      <c r="J35" s="275"/>
      <c r="K35" s="187">
        <f>IF(IF(COUNT($N28)=0,1,0)+IF((COUNT($P28)+COUNT($S28)+COUNT($U28))=3,1,0)=2,1,0)</f>
        <v>0</v>
      </c>
      <c r="L35" s="275"/>
      <c r="M35" s="187">
        <f>IF(IF(COUNT($N29)=0,1,0)+IF((COUNT($P29)+COUNT($S29)+COUNT($U29))=3,1,0)=2,1,0)</f>
        <v>0</v>
      </c>
      <c r="N35" s="275"/>
      <c r="O35" s="155">
        <f>IF(IF(COUNT($N30)=0,1,0)+IF((COUNT($P30)+COUNT($S30)+COUNT($U30))=3,1,0)=2,1,0)</f>
        <v>0</v>
      </c>
      <c r="P35" s="187">
        <f>IF(IF(COUNT($N31)=0,1,0)+IF((COUNT($P31)+COUNT($S31)+COUNT($U31))=3,1,0)=2,1,0)</f>
        <v>0</v>
      </c>
      <c r="Q35" s="275"/>
      <c r="R35" s="187">
        <f>IF(IF(COUNT($N32)=0,1,0)+IF((COUNT($P32)+COUNT($S32)+COUNT($U32))=3,1,0)=2,1,0)</f>
        <v>0</v>
      </c>
      <c r="S35" s="275"/>
      <c r="T35" s="155"/>
      <c r="U35" s="187">
        <f>IF(IF(COUNT($AN23)=0,1,0)+IF((COUNT($AP23)+COUNT($AS23)+COUNT($AU23))=3,1,0)=2,1,0)</f>
        <v>0</v>
      </c>
      <c r="V35" s="275"/>
      <c r="W35" s="275"/>
      <c r="X35" s="155">
        <f>IF(IF(COUNT($AN24)=0,1,0)+IF((COUNT($AP24)+COUNT($AS24)+COUNT($AU24))=3,1,0)=2,1,0)</f>
        <v>0</v>
      </c>
      <c r="Y35" s="155">
        <f>IF(IF(COUNT($AN25)=0,1,0)+IF((COUNT($AP25)+COUNT($AS25)+COUNT($AU25))=3,1,0)=2,1,0)</f>
        <v>0</v>
      </c>
      <c r="Z35" s="155">
        <f>IF(IF(COUNT($AN26)=0,1,0)+IF((COUNT($AP26)+COUNT($AS26)+COUNT($AU26))=3,1,0)=2,1,0)</f>
        <v>0</v>
      </c>
      <c r="AA35" s="187">
        <f>IF(IF(COUNT($AN27)=0,1,0)+IF((COUNT($AP27)+COUNT($AS27)+COUNT($AU27))=3,1,0)=2,1,0)</f>
        <v>0</v>
      </c>
      <c r="AB35" s="275"/>
      <c r="AC35" s="275"/>
      <c r="AD35" s="187">
        <f>IF(IF(COUNT($AN28)=0,1,0)+IF((COUNT($AP28)+COUNT($AS28)+COUNT($AU28))=3,1,0)=2,1,0)</f>
        <v>0</v>
      </c>
      <c r="AE35" s="275"/>
      <c r="AF35" s="187">
        <f>IF(IF(COUNT($AN29)=0,1,0)+IF((COUNT($AP29)+COUNT($AS29)+COUNT($AU29))=3,1,0)=2,1,0)</f>
        <v>0</v>
      </c>
      <c r="AG35" s="275"/>
      <c r="AH35" s="155">
        <f>IF(IF(COUNT($AN30)=0,1,0)+IF((COUNT($AP30)+COUNT($AS30)+COUNT($AU30))=3,1,0)=2,1,0)</f>
        <v>0</v>
      </c>
      <c r="AI35" s="187">
        <f>IF(IF(COUNT($AN31)=0,1,0)+IF((COUNT($AP31)+COUNT($AS31)+COUNT($AU31))=3,1,0)=2,1,0)</f>
        <v>0</v>
      </c>
      <c r="AJ35" s="275"/>
      <c r="AK35" s="187">
        <f>IF(IF(COUNT($AN32)=0,1,0)+IF((COUNT($AP32)+COUNT($AS32)+COUNT($AU32))=3,1,0)=2,1,0)</f>
        <v>0</v>
      </c>
      <c r="AL35" s="275"/>
      <c r="AM35" s="160"/>
      <c r="BD35" s="40"/>
      <c r="BL35" s="40"/>
      <c r="BM35" s="40"/>
    </row>
    <row r="36" spans="1:65" ht="21.75" hidden="1" customHeight="1">
      <c r="A36" s="97"/>
      <c r="B36" s="187">
        <f>IF(IF(COUNT($N23)=0,1,0)+IF(COUNT($P23)=0,1,0)+IF(COUNT($S23)+COUNT($U23)=2,1,0)=3,1,0)</f>
        <v>0</v>
      </c>
      <c r="C36" s="275"/>
      <c r="D36" s="275"/>
      <c r="E36" s="155">
        <f>IF(IF(COUNT($N24)=0,1,0)+IF(COUNT($P24)=0,1,0)+IF(COUNT($S24)+COUNT($U24)=2,1,0)=3,1,0)</f>
        <v>0</v>
      </c>
      <c r="F36" s="155">
        <f>IF(IF(COUNT($N25)=0,1,0)+IF(COUNT($P25)=0,1,0)+IF(COUNT($S25)+COUNT($U25)=2,1,0)=3,1,0)</f>
        <v>0</v>
      </c>
      <c r="G36" s="155">
        <f>IF(IF(COUNT($N26)=0,1,0)+IF(COUNT($P26)=0,1,0)+IF(COUNT($S26)+COUNT($U26)=2,1,0)=3,1,0)</f>
        <v>0</v>
      </c>
      <c r="H36" s="187">
        <f>IF(IF(COUNT($N27)=0,1,0)+IF(COUNT($P27)=0,1,0)+IF(COUNT($S27)+COUNT($U27)=2,1,0)=3,1,0)</f>
        <v>0</v>
      </c>
      <c r="I36" s="275"/>
      <c r="J36" s="275"/>
      <c r="K36" s="187">
        <f>IF(IF(COUNT($N28)=0,1,0)+IF(COUNT($P28)=0,1,0)+IF(COUNT($S28)+COUNT($U28)=2,1,0)=3,1,0)</f>
        <v>0</v>
      </c>
      <c r="L36" s="275"/>
      <c r="M36" s="187">
        <f>IF(IF(COUNT($N29)=0,1,0)+IF(COUNT($P29)=0,1,0)+IF(COUNT($S29)+COUNT($U29)=2,1,0)=3,1,0)</f>
        <v>0</v>
      </c>
      <c r="N36" s="275"/>
      <c r="O36" s="155">
        <f>IF(IF(COUNT($N30)=0,1,0)+IF(COUNT($P30)=0,1,0)+IF(COUNT($S30)+COUNT($U30)=2,1,0)=3,1,0)</f>
        <v>0</v>
      </c>
      <c r="P36" s="187">
        <f>IF(IF(COUNT($N31)=0,1,0)+IF(COUNT($P31)=0,1,0)+IF(COUNT($S31)+COUNT($U31)=2,1,0)=3,1,0)</f>
        <v>0</v>
      </c>
      <c r="Q36" s="275"/>
      <c r="R36" s="187">
        <f>IF(IF(COUNT($N32)=0,1,0)+IF(COUNT($P32)=0,1,0)+IF(COUNT($S32)+COUNT($U32)=2,1,0)=3,1,0)</f>
        <v>0</v>
      </c>
      <c r="S36" s="275"/>
      <c r="T36" s="155"/>
      <c r="U36" s="187">
        <f>IF(IF(COUNT($AN23)=0,1,0)+IF(COUNT($AP23)=0,1,0)+IF(COUNT($AS23)+COUNT($AU23)=2,1,0)=3,1,0)</f>
        <v>0</v>
      </c>
      <c r="V36" s="275"/>
      <c r="W36" s="275"/>
      <c r="X36" s="155">
        <f>IF(IF(COUNT($AN24)=0,1,0)+IF(COUNT($AP24)=0,1,0)+IF(COUNT($AS24)+COUNT($AU24)=2,1,0)=3,1,0)</f>
        <v>0</v>
      </c>
      <c r="Y36" s="155">
        <f>IF(IF(COUNT($AN25)=0,1,0)+IF(COUNT($AP25)=0,1,0)+IF(COUNT($AS25)+COUNT($AU25)=2,1,0)=3,1,0)</f>
        <v>0</v>
      </c>
      <c r="Z36" s="155">
        <f>IF(IF(COUNT($AN26)=0,1,0)+IF(COUNT($AP26)=0,1,0)+IF(COUNT($AS26)+COUNT($AU26)=2,1,0)=3,1,0)</f>
        <v>0</v>
      </c>
      <c r="AA36" s="187">
        <f>IF(IF(COUNT($AN27)=0,1,0)+IF(COUNT($AP27)=0,1,0)+IF(COUNT($AS27)+COUNT($AU27)=2,1,0)=3,1,0)</f>
        <v>0</v>
      </c>
      <c r="AB36" s="275"/>
      <c r="AC36" s="275"/>
      <c r="AD36" s="187">
        <f>IF(IF(COUNT($AN28)=0,1,0)+IF(COUNT($AP28)=0,1,0)+IF(COUNT($AS28)+COUNT($AU28)=2,1,0)=3,1,0)</f>
        <v>0</v>
      </c>
      <c r="AE36" s="275"/>
      <c r="AF36" s="187">
        <f>IF(IF(COUNT($AN29)=0,1,0)+IF(COUNT($AP29)=0,1,0)+IF(COUNT($AS29)+COUNT($AU29)=2,1,0)=3,1,0)</f>
        <v>0</v>
      </c>
      <c r="AG36" s="275"/>
      <c r="AH36" s="155">
        <f>IF(IF(COUNT($AN30)=0,1,0)+IF(COUNT($AP30)=0,1,0)+IF(COUNT($AS30)+COUNT($AU30)=2,1,0)=3,1,0)</f>
        <v>0</v>
      </c>
      <c r="AI36" s="187">
        <f>IF(IF(COUNT($AN31)=0,1,0)+IF(COUNT($AP31)=0,1,0)+IF(COUNT($AS31)+COUNT($AU31)=2,1,0)=3,1,0)</f>
        <v>0</v>
      </c>
      <c r="AJ36" s="275"/>
      <c r="AK36" s="187">
        <f>IF(IF(COUNT($AN32)=0,1,0)+IF(COUNT($AP32)=0,1,0)+IF(COUNT($AS32)+COUNT($AU32)=2,1,0)=3,1,0)</f>
        <v>0</v>
      </c>
      <c r="AL36" s="275"/>
      <c r="AM36" s="160"/>
      <c r="BD36" s="40"/>
      <c r="BL36" s="40"/>
      <c r="BM36" s="40"/>
    </row>
    <row r="37" spans="1:65" ht="21.75" hidden="1" customHeight="1">
      <c r="A37" s="97"/>
      <c r="B37" s="187">
        <f>IF(IF(COUNT($N23)=0,1,0)+IF(COUNT($P23)=0,1,0)+IF(COUNT($S23)=0,1,0)+IF(COUNT($U23)=1,1,0)=4,1,0)</f>
        <v>0</v>
      </c>
      <c r="C37" s="275"/>
      <c r="D37" s="275"/>
      <c r="E37" s="155">
        <f>IF(IF(COUNT($N24)=0,1,0)+IF(COUNT($P24)=0,1,0)+IF(COUNT($S24)=0,1,0)+IF(COUNT($U24)=1,1,0)=4,1,0)</f>
        <v>0</v>
      </c>
      <c r="F37" s="155">
        <f>IF(IF(COUNT($N25)=0,1,0)+IF(COUNT($P25)=0,1,0)+IF(COUNT($S25)=0,1,0)+IF(COUNT($U25)=1,1,0)=4,1,0)</f>
        <v>0</v>
      </c>
      <c r="G37" s="155">
        <f>IF(IF(COUNT($N26)=0,1,0)+IF(COUNT($P26)=0,1,0)+IF(COUNT($S26)=0,1,0)+IF(COUNT($U26)=1,1,0)=4,1,0)</f>
        <v>0</v>
      </c>
      <c r="H37" s="187">
        <f>IF(IF(COUNT($N27)=0,1,0)+IF(COUNT($P27)=0,1,0)+IF(COUNT($S27)=0,1,0)+IF(COUNT($U27)=1,1,0)=4,1,0)</f>
        <v>0</v>
      </c>
      <c r="I37" s="275"/>
      <c r="J37" s="275"/>
      <c r="K37" s="187">
        <f>IF(IF(COUNT($N28)=0,1,0)+IF(COUNT($P28)=0,1,0)+IF(COUNT($S28)=0,1,0)+IF(COUNT($U28)=1,1,0)=4,1,0)</f>
        <v>0</v>
      </c>
      <c r="L37" s="275"/>
      <c r="M37" s="187">
        <f>IF(IF(COUNT($N29)=0,1,0)+IF(COUNT($P29)=0,1,0)+IF(COUNT($S29)=0,1,0)+IF(COUNT($U29)=1,1,0)=4,1,0)</f>
        <v>0</v>
      </c>
      <c r="N37" s="275"/>
      <c r="O37" s="155">
        <f>IF(IF(COUNT($N30)=0,1,0)+IF(COUNT($P30)=0,1,0)+IF(COUNT($S30)=0,1,0)+IF(COUNT($U30)=1,1,0)=4,1,0)</f>
        <v>0</v>
      </c>
      <c r="P37" s="187">
        <f>IF(IF(COUNT($N31)=0,1,0)+IF(COUNT($P31)=0,1,0)+IF(COUNT($S31)=0,1,0)+IF(COUNT($U31)=1,1,0)=4,1,0)</f>
        <v>0</v>
      </c>
      <c r="Q37" s="275"/>
      <c r="R37" s="187">
        <f>IF(IF(COUNT($N32)=0,1,0)+IF(COUNT($P32)=0,1,0)+IF(COUNT($S32)=0,1,0)+IF(COUNT($U32)=1,1,0)=4,1,0)</f>
        <v>0</v>
      </c>
      <c r="S37" s="275"/>
      <c r="T37" s="155"/>
      <c r="U37" s="187">
        <f>IF(IF(COUNT($AN23)=0,1,0)+IF(COUNT($AP23)=0,1,0)+IF(COUNT($AS23)=0,1,0)+IF(COUNT($AU23)=1,1,0)=4,1,0)</f>
        <v>0</v>
      </c>
      <c r="V37" s="275"/>
      <c r="W37" s="275"/>
      <c r="X37" s="155">
        <f>IF(IF(COUNT($AN24)=0,1,0)+IF(COUNT($AP24)=0,1,0)+IF(COUNT($AS24)=0,1,0)+IF(COUNT($AU24)=1,1,0)=4,1,0)</f>
        <v>0</v>
      </c>
      <c r="Y37" s="155">
        <f>IF(IF(COUNT($AN25)=0,1,0)+IF(COUNT($AP25)=0,1,0)+IF(COUNT($AS25)=0,1,0)+IF(COUNT($AU25)=1,1,0)=4,1,0)</f>
        <v>0</v>
      </c>
      <c r="Z37" s="155">
        <f>IF(IF(COUNT($AN26)=0,1,0)+IF(COUNT($AP26)=0,1,0)+IF(COUNT($AS26)=0,1,0)+IF(COUNT($AU26)=1,1,0)=4,1,0)</f>
        <v>0</v>
      </c>
      <c r="AA37" s="187">
        <f>IF(IF(COUNT($AN27)=0,1,0)+IF(COUNT($AP27)=0,1,0)+IF(COUNT($AS27)=0,1,0)+IF(COUNT($AU27)=1,1,0)=4,1,0)</f>
        <v>0</v>
      </c>
      <c r="AB37" s="275"/>
      <c r="AC37" s="275"/>
      <c r="AD37" s="187">
        <f>IF(IF(COUNT($AN28)=0,1,0)+IF(COUNT($AP28)=0,1,0)+IF(COUNT($AS28)=0,1,0)+IF(COUNT($AU28)=1,1,0)=4,1,0)</f>
        <v>0</v>
      </c>
      <c r="AE37" s="275"/>
      <c r="AF37" s="187">
        <f>IF(IF(COUNT($AN29)=0,1,0)+IF(COUNT($AP29)=0,1,0)+IF(COUNT($AS29)=0,1,0)+IF(COUNT($AU29)=1,1,0)=4,1,0)</f>
        <v>0</v>
      </c>
      <c r="AG37" s="275"/>
      <c r="AH37" s="155">
        <f>IF(IF(COUNT($AN30)=0,1,0)+IF(COUNT($AP30)=0,1,0)+IF(COUNT($AS30)=0,1,0)+IF(COUNT($AU30)=1,1,0)=4,1,0)</f>
        <v>0</v>
      </c>
      <c r="AI37" s="187">
        <f>IF(IF(COUNT($AN31)=0,1,0)+IF(COUNT($AP31)=0,1,0)+IF(COUNT($AS31)=0,1,0)+IF(COUNT($AU31)=1,1,0)=4,1,0)</f>
        <v>0</v>
      </c>
      <c r="AJ37" s="275"/>
      <c r="AK37" s="187">
        <f>IF(IF(COUNT($AN32)=0,1,0)+IF(COUNT($AP32)=0,1,0)+IF(COUNT($AS32)=0,1,0)+IF(COUNT($AU32)=1,1,0)=4,1,0)</f>
        <v>0</v>
      </c>
      <c r="AL37" s="275"/>
      <c r="AM37" s="160"/>
      <c r="BD37" s="40"/>
      <c r="BL37" s="40"/>
      <c r="BM37" s="40"/>
    </row>
    <row r="38" spans="1:65" ht="42" customHeight="1" thickBot="1">
      <c r="A38" s="95"/>
      <c r="B38" s="95"/>
      <c r="C38" s="95"/>
      <c r="D38" s="95"/>
      <c r="E38" s="95"/>
      <c r="F38" s="96"/>
      <c r="G38" s="96"/>
      <c r="H38" s="96"/>
      <c r="I38" s="96"/>
      <c r="J38" s="96"/>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BD38" s="40"/>
      <c r="BL38" s="40"/>
      <c r="BM38" s="40"/>
    </row>
    <row r="39" spans="1:65" ht="24.75" customHeight="1" thickBot="1">
      <c r="A39" s="368" t="s">
        <v>80</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70"/>
      <c r="AX39" s="98" t="str">
        <f>IF(COUNTIF(A40:A42,"○")=3,"申請可","NG")</f>
        <v>NG</v>
      </c>
    </row>
    <row r="40" spans="1:65" s="154" customFormat="1" ht="27" customHeight="1" thickBot="1">
      <c r="A40" s="109"/>
      <c r="B40" s="371" t="s">
        <v>130</v>
      </c>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3"/>
      <c r="BC40" s="40"/>
      <c r="BD40" s="16"/>
      <c r="BE40" s="40"/>
      <c r="BF40" s="114"/>
      <c r="BG40" s="114"/>
      <c r="BH40" s="40"/>
      <c r="BI40" s="40"/>
      <c r="BJ40" s="40"/>
      <c r="BK40" s="40"/>
      <c r="BL40" s="16"/>
      <c r="BM40" s="16"/>
    </row>
    <row r="41" spans="1:65" ht="25.5" customHeight="1" thickBot="1">
      <c r="A41" s="99"/>
      <c r="B41" s="336" t="s">
        <v>172</v>
      </c>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74"/>
    </row>
    <row r="42" spans="1:65" ht="25.5" customHeight="1" thickBot="1">
      <c r="A42" s="99"/>
      <c r="B42" s="375" t="s">
        <v>39</v>
      </c>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7"/>
      <c r="BC42" s="154"/>
      <c r="BE42" s="154"/>
      <c r="BF42" s="115"/>
      <c r="BG42" s="115"/>
      <c r="BH42" s="154"/>
      <c r="BI42" s="154"/>
      <c r="BJ42" s="154"/>
      <c r="BK42" s="154"/>
    </row>
    <row r="43" spans="1:65" ht="18" customHeight="1"/>
    <row r="44" spans="1:65" ht="13.5" customHeight="1">
      <c r="A44" s="100"/>
      <c r="B44" s="100"/>
      <c r="C44" s="100"/>
      <c r="D44" s="100"/>
      <c r="E44" s="100"/>
      <c r="F44" s="100"/>
      <c r="G44" s="100"/>
      <c r="H44" s="100"/>
      <c r="I44" s="100"/>
      <c r="J44" s="100"/>
      <c r="K44" s="100"/>
      <c r="L44" s="100"/>
      <c r="M44" s="100"/>
      <c r="N44" s="100"/>
      <c r="O44" s="100"/>
      <c r="P44" s="100"/>
      <c r="Q44" s="100"/>
      <c r="R44" s="100"/>
      <c r="S44" s="100"/>
      <c r="T44" s="101"/>
      <c r="U44" s="101"/>
      <c r="V44" s="101"/>
      <c r="W44" s="101"/>
      <c r="X44" s="102"/>
      <c r="Y44" s="102"/>
      <c r="Z44" s="102"/>
      <c r="AA44" s="103"/>
      <c r="AB44" s="103"/>
      <c r="AC44" s="103"/>
      <c r="AD44" s="103"/>
      <c r="AE44" s="103"/>
      <c r="AF44" s="103"/>
      <c r="AG44" s="103"/>
      <c r="AH44" s="103"/>
      <c r="AI44" s="103"/>
      <c r="AJ44" s="103"/>
      <c r="AK44" s="103"/>
      <c r="AL44" s="103"/>
      <c r="AM44" s="103"/>
    </row>
    <row r="45" spans="1:65" ht="13.5" customHeight="1">
      <c r="A45" s="100"/>
      <c r="B45" s="100"/>
      <c r="C45" s="100"/>
      <c r="D45" s="100"/>
      <c r="E45" s="100"/>
      <c r="F45" s="100"/>
      <c r="G45" s="100"/>
      <c r="H45" s="100"/>
      <c r="I45" s="100"/>
      <c r="J45" s="100"/>
      <c r="K45" s="100"/>
      <c r="L45" s="100"/>
      <c r="M45" s="100"/>
      <c r="N45" s="100"/>
      <c r="O45" s="100"/>
      <c r="P45" s="100"/>
      <c r="Q45" s="100"/>
      <c r="R45" s="100"/>
      <c r="S45" s="100"/>
      <c r="T45" s="101"/>
      <c r="U45" s="101"/>
      <c r="V45" s="101"/>
      <c r="W45" s="101"/>
      <c r="X45" s="102"/>
      <c r="Y45" s="102"/>
      <c r="Z45" s="102"/>
      <c r="AA45" s="103"/>
      <c r="AB45" s="103"/>
      <c r="AC45" s="103"/>
      <c r="AD45" s="103"/>
      <c r="AE45" s="103"/>
      <c r="AF45" s="103"/>
      <c r="AG45" s="103"/>
      <c r="AH45" s="103"/>
      <c r="AI45" s="103"/>
      <c r="AJ45" s="103"/>
      <c r="AK45" s="103"/>
      <c r="AL45" s="103"/>
      <c r="AM45" s="103"/>
    </row>
    <row r="46" spans="1:65" s="18" customFormat="1" ht="18.75" customHeight="1">
      <c r="AP46" s="158"/>
      <c r="BC46" s="40"/>
      <c r="BD46" s="16"/>
      <c r="BE46" s="40"/>
      <c r="BF46" s="114"/>
      <c r="BG46" s="114"/>
      <c r="BH46" s="40"/>
      <c r="BI46" s="40"/>
      <c r="BJ46" s="40"/>
      <c r="BK46" s="40"/>
      <c r="BL46" s="16"/>
      <c r="BM46" s="16"/>
    </row>
    <row r="47" spans="1:65" s="18" customFormat="1" ht="18.75" customHeight="1">
      <c r="AP47" s="158"/>
      <c r="BC47" s="40"/>
      <c r="BD47" s="16"/>
      <c r="BE47" s="40"/>
      <c r="BF47" s="114"/>
      <c r="BG47" s="114"/>
      <c r="BH47" s="40"/>
      <c r="BI47" s="40"/>
      <c r="BJ47" s="40"/>
      <c r="BK47" s="40"/>
      <c r="BL47" s="16"/>
      <c r="BM47" s="16"/>
    </row>
    <row r="48" spans="1:65" s="18" customFormat="1" ht="18.75" customHeight="1">
      <c r="AP48" s="158"/>
      <c r="BD48" s="16"/>
      <c r="BF48" s="113"/>
      <c r="BG48" s="113"/>
      <c r="BL48" s="16"/>
      <c r="BM48" s="16"/>
    </row>
    <row r="49" spans="42:65" s="18" customFormat="1" ht="18.75" customHeight="1">
      <c r="AP49" s="158"/>
      <c r="BD49" s="16"/>
      <c r="BF49" s="113"/>
      <c r="BG49" s="113"/>
      <c r="BL49" s="16"/>
      <c r="BM49" s="16"/>
    </row>
    <row r="50" spans="42:65" s="18" customFormat="1" ht="18.75" customHeight="1">
      <c r="AP50" s="158"/>
      <c r="BD50" s="16"/>
      <c r="BF50" s="113"/>
      <c r="BG50" s="113"/>
      <c r="BL50" s="16"/>
      <c r="BM50" s="16"/>
    </row>
    <row r="51" spans="42:65" s="18" customFormat="1" ht="18.75" customHeight="1">
      <c r="AP51" s="158"/>
      <c r="BD51" s="16"/>
      <c r="BF51" s="113"/>
      <c r="BG51" s="113"/>
      <c r="BL51" s="16"/>
      <c r="BM51" s="16"/>
    </row>
    <row r="52" spans="42:65" s="18" customFormat="1" ht="18.75" customHeight="1">
      <c r="AP52" s="158"/>
      <c r="BD52" s="16"/>
      <c r="BF52" s="113"/>
      <c r="BG52" s="113"/>
      <c r="BL52" s="16"/>
      <c r="BM52" s="16"/>
    </row>
    <row r="53" spans="42:65" s="18" customFormat="1" ht="18.75" customHeight="1">
      <c r="AP53" s="158"/>
      <c r="BD53" s="16"/>
      <c r="BF53" s="113"/>
      <c r="BG53" s="113"/>
      <c r="BL53" s="16"/>
      <c r="BM53" s="16"/>
    </row>
    <row r="54" spans="42:65" s="18" customFormat="1" ht="18.75" customHeight="1">
      <c r="AP54" s="158"/>
      <c r="BD54" s="16"/>
      <c r="BF54" s="113"/>
      <c r="BG54" s="113"/>
      <c r="BL54" s="16"/>
      <c r="BM54" s="16"/>
    </row>
    <row r="55" spans="42:65" s="18" customFormat="1" ht="18.75" customHeight="1">
      <c r="AP55" s="158"/>
      <c r="BD55" s="16"/>
      <c r="BF55" s="113"/>
      <c r="BG55" s="113"/>
      <c r="BL55" s="16"/>
      <c r="BM55" s="16"/>
    </row>
    <row r="56" spans="42:65" s="18" customFormat="1" ht="18.75" customHeight="1">
      <c r="AP56" s="158"/>
      <c r="BD56" s="16"/>
      <c r="BF56" s="113"/>
      <c r="BG56" s="113"/>
      <c r="BL56" s="16"/>
      <c r="BM56" s="16"/>
    </row>
    <row r="57" spans="42:65">
      <c r="BC57" s="18"/>
      <c r="BE57" s="18"/>
      <c r="BF57" s="113"/>
      <c r="BG57" s="113"/>
      <c r="BH57" s="18"/>
      <c r="BI57" s="18"/>
      <c r="BJ57" s="18"/>
      <c r="BK57" s="18"/>
    </row>
    <row r="58" spans="42:65">
      <c r="BC58" s="18"/>
      <c r="BE58" s="18"/>
      <c r="BF58" s="113"/>
      <c r="BG58" s="113"/>
      <c r="BH58" s="18"/>
      <c r="BI58" s="18"/>
      <c r="BJ58" s="18"/>
      <c r="BK58" s="18"/>
    </row>
  </sheetData>
  <sheetProtection autoFilter="0"/>
  <mergeCells count="404">
    <mergeCell ref="AQ5:AT5"/>
    <mergeCell ref="AU5:AV5"/>
    <mergeCell ref="B6:K7"/>
    <mergeCell ref="Q6:S6"/>
    <mergeCell ref="U6:X6"/>
    <mergeCell ref="AA6:AV6"/>
    <mergeCell ref="L7:AV7"/>
    <mergeCell ref="A3:A9"/>
    <mergeCell ref="L3:AL3"/>
    <mergeCell ref="AM3:AV3"/>
    <mergeCell ref="L4:AL4"/>
    <mergeCell ref="AM4:AV4"/>
    <mergeCell ref="L5:AD5"/>
    <mergeCell ref="AE5:AG5"/>
    <mergeCell ref="AH5:AJ5"/>
    <mergeCell ref="AK5:AL5"/>
    <mergeCell ref="AM5:AP5"/>
    <mergeCell ref="L8:R8"/>
    <mergeCell ref="S8:AE8"/>
    <mergeCell ref="AF8:AI8"/>
    <mergeCell ref="AJ8:AV8"/>
    <mergeCell ref="L9:AV9"/>
    <mergeCell ref="H11:W11"/>
    <mergeCell ref="X11:AB11"/>
    <mergeCell ref="AC11:AG11"/>
    <mergeCell ref="AH11:AO11"/>
    <mergeCell ref="AP11:AQ11"/>
    <mergeCell ref="T12:V12"/>
    <mergeCell ref="W12:Y12"/>
    <mergeCell ref="Z12:AB12"/>
    <mergeCell ref="AC12:AE12"/>
    <mergeCell ref="AF12:AH12"/>
    <mergeCell ref="AI12:AQ12"/>
    <mergeCell ref="A12:C12"/>
    <mergeCell ref="D12:G12"/>
    <mergeCell ref="H12:J12"/>
    <mergeCell ref="K12:M12"/>
    <mergeCell ref="N12:P12"/>
    <mergeCell ref="Q12:S12"/>
    <mergeCell ref="AR13:AV13"/>
    <mergeCell ref="A14:C14"/>
    <mergeCell ref="D14:E14"/>
    <mergeCell ref="F14:G14"/>
    <mergeCell ref="H14:J14"/>
    <mergeCell ref="K14:M14"/>
    <mergeCell ref="N14:P14"/>
    <mergeCell ref="Q14:S14"/>
    <mergeCell ref="T14:V14"/>
    <mergeCell ref="W14:Y14"/>
    <mergeCell ref="T13:V13"/>
    <mergeCell ref="W13:Y13"/>
    <mergeCell ref="Z13:AB13"/>
    <mergeCell ref="AC13:AE13"/>
    <mergeCell ref="AF13:AH13"/>
    <mergeCell ref="AI13:AQ13"/>
    <mergeCell ref="A13:C13"/>
    <mergeCell ref="D13:G13"/>
    <mergeCell ref="H13:J13"/>
    <mergeCell ref="K13:M13"/>
    <mergeCell ref="N13:P13"/>
    <mergeCell ref="Q13:S13"/>
    <mergeCell ref="Z14:AB14"/>
    <mergeCell ref="AC14:AE14"/>
    <mergeCell ref="AF14:AH14"/>
    <mergeCell ref="AI14:AQ14"/>
    <mergeCell ref="AR14:AV14"/>
    <mergeCell ref="A15:C15"/>
    <mergeCell ref="D15:E15"/>
    <mergeCell ref="F15:G15"/>
    <mergeCell ref="H15:J15"/>
    <mergeCell ref="K15:M15"/>
    <mergeCell ref="AF15:AH15"/>
    <mergeCell ref="AI15:AQ15"/>
    <mergeCell ref="AR15:AV15"/>
    <mergeCell ref="A16:C16"/>
    <mergeCell ref="D16:E16"/>
    <mergeCell ref="F16:G16"/>
    <mergeCell ref="H16:J16"/>
    <mergeCell ref="K16:M16"/>
    <mergeCell ref="N16:P16"/>
    <mergeCell ref="Q16:S16"/>
    <mergeCell ref="N15:P15"/>
    <mergeCell ref="Q15:S15"/>
    <mergeCell ref="T15:V15"/>
    <mergeCell ref="W15:Y15"/>
    <mergeCell ref="Z15:AB15"/>
    <mergeCell ref="AC15:AE15"/>
    <mergeCell ref="AR16:AV16"/>
    <mergeCell ref="T16:V16"/>
    <mergeCell ref="W16:Y16"/>
    <mergeCell ref="A17:C17"/>
    <mergeCell ref="D17:E17"/>
    <mergeCell ref="F17:G17"/>
    <mergeCell ref="H17:J17"/>
    <mergeCell ref="K17:M17"/>
    <mergeCell ref="N17:P17"/>
    <mergeCell ref="Q17:S17"/>
    <mergeCell ref="T17:V17"/>
    <mergeCell ref="W17:Y17"/>
    <mergeCell ref="Z16:AB16"/>
    <mergeCell ref="AC16:AE16"/>
    <mergeCell ref="AF16:AH16"/>
    <mergeCell ref="AI16:AQ16"/>
    <mergeCell ref="Z17:AB17"/>
    <mergeCell ref="AC17:AE17"/>
    <mergeCell ref="AF17:AH17"/>
    <mergeCell ref="AI17:AQ17"/>
    <mergeCell ref="AR17:AV17"/>
    <mergeCell ref="AR18:AV18"/>
    <mergeCell ref="A20:AV20"/>
    <mergeCell ref="B21:D21"/>
    <mergeCell ref="E21:J21"/>
    <mergeCell ref="K21:M21"/>
    <mergeCell ref="N21:V21"/>
    <mergeCell ref="X21:Z21"/>
    <mergeCell ref="AA21:AD21"/>
    <mergeCell ref="AE21:AJ21"/>
    <mergeCell ref="Q18:S18"/>
    <mergeCell ref="T18:V18"/>
    <mergeCell ref="W18:Y18"/>
    <mergeCell ref="Z18:AB18"/>
    <mergeCell ref="AC18:AE18"/>
    <mergeCell ref="AF18:AH18"/>
    <mergeCell ref="AK21:AM21"/>
    <mergeCell ref="AN21:AV21"/>
    <mergeCell ref="G22:H22"/>
    <mergeCell ref="I22:J22"/>
    <mergeCell ref="K22:M22"/>
    <mergeCell ref="N22:O22"/>
    <mergeCell ref="P22:Q22"/>
    <mergeCell ref="S22:T22"/>
    <mergeCell ref="AK22:AM22"/>
    <mergeCell ref="A18:C18"/>
    <mergeCell ref="D18:G18"/>
    <mergeCell ref="H18:J18"/>
    <mergeCell ref="K18:M18"/>
    <mergeCell ref="N18:P18"/>
    <mergeCell ref="AI18:AQ18"/>
    <mergeCell ref="AN22:AO22"/>
    <mergeCell ref="AP22:AQ22"/>
    <mergeCell ref="AS22:AT22"/>
    <mergeCell ref="AU22:AV22"/>
    <mergeCell ref="B23:D23"/>
    <mergeCell ref="E23:F23"/>
    <mergeCell ref="G23:H23"/>
    <mergeCell ref="I23:J23"/>
    <mergeCell ref="K23:M23"/>
    <mergeCell ref="U22:V22"/>
    <mergeCell ref="X22:Z22"/>
    <mergeCell ref="AA22:AD22"/>
    <mergeCell ref="AE22:AF22"/>
    <mergeCell ref="AG22:AH22"/>
    <mergeCell ref="AI22:AJ22"/>
    <mergeCell ref="AS23:AT23"/>
    <mergeCell ref="AU23:AV23"/>
    <mergeCell ref="AG23:AH23"/>
    <mergeCell ref="AI23:AJ23"/>
    <mergeCell ref="AK23:AM23"/>
    <mergeCell ref="AN23:AO23"/>
    <mergeCell ref="AP23:AQ23"/>
    <mergeCell ref="B22:D22"/>
    <mergeCell ref="E22:F22"/>
    <mergeCell ref="E24:F24"/>
    <mergeCell ref="G24:H24"/>
    <mergeCell ref="I24:J24"/>
    <mergeCell ref="K24:M24"/>
    <mergeCell ref="N24:O24"/>
    <mergeCell ref="P24:Q24"/>
    <mergeCell ref="S24:T24"/>
    <mergeCell ref="AE23:AF23"/>
    <mergeCell ref="N23:O23"/>
    <mergeCell ref="P23:Q23"/>
    <mergeCell ref="S23:T23"/>
    <mergeCell ref="U23:V23"/>
    <mergeCell ref="X23:Z23"/>
    <mergeCell ref="AA23:AD23"/>
    <mergeCell ref="AK24:AM24"/>
    <mergeCell ref="AN24:AO24"/>
    <mergeCell ref="AP24:AQ24"/>
    <mergeCell ref="AS24:AT24"/>
    <mergeCell ref="AU24:AV24"/>
    <mergeCell ref="B25:D25"/>
    <mergeCell ref="E25:F25"/>
    <mergeCell ref="G25:H25"/>
    <mergeCell ref="I25:J25"/>
    <mergeCell ref="K25:M25"/>
    <mergeCell ref="U24:V24"/>
    <mergeCell ref="X24:Z24"/>
    <mergeCell ref="AA24:AD24"/>
    <mergeCell ref="AE24:AF24"/>
    <mergeCell ref="AG24:AH24"/>
    <mergeCell ref="AI24:AJ24"/>
    <mergeCell ref="AS25:AT25"/>
    <mergeCell ref="AU25:AV25"/>
    <mergeCell ref="AG25:AH25"/>
    <mergeCell ref="AI25:AJ25"/>
    <mergeCell ref="AK25:AM25"/>
    <mergeCell ref="AN25:AO25"/>
    <mergeCell ref="AP25:AQ25"/>
    <mergeCell ref="B24:D24"/>
    <mergeCell ref="E26:F26"/>
    <mergeCell ref="G26:H26"/>
    <mergeCell ref="I26:J26"/>
    <mergeCell ref="K26:M26"/>
    <mergeCell ref="N26:O26"/>
    <mergeCell ref="P26:Q26"/>
    <mergeCell ref="S26:T26"/>
    <mergeCell ref="AE25:AF25"/>
    <mergeCell ref="N25:O25"/>
    <mergeCell ref="P25:Q25"/>
    <mergeCell ref="S25:T25"/>
    <mergeCell ref="U25:V25"/>
    <mergeCell ref="X25:Z25"/>
    <mergeCell ref="AA25:AD25"/>
    <mergeCell ref="AK26:AM26"/>
    <mergeCell ref="AN26:AO26"/>
    <mergeCell ref="AP26:AQ26"/>
    <mergeCell ref="AS26:AT26"/>
    <mergeCell ref="AU26:AV26"/>
    <mergeCell ref="B27:D27"/>
    <mergeCell ref="E27:F27"/>
    <mergeCell ref="G27:H27"/>
    <mergeCell ref="I27:J27"/>
    <mergeCell ref="K27:M27"/>
    <mergeCell ref="U26:V26"/>
    <mergeCell ref="X26:Z26"/>
    <mergeCell ref="AA26:AD26"/>
    <mergeCell ref="AE26:AF26"/>
    <mergeCell ref="AG26:AH26"/>
    <mergeCell ref="AI26:AJ26"/>
    <mergeCell ref="AS27:AT27"/>
    <mergeCell ref="AU27:AV27"/>
    <mergeCell ref="AG27:AH27"/>
    <mergeCell ref="AI27:AJ27"/>
    <mergeCell ref="AK27:AM27"/>
    <mergeCell ref="AN27:AO27"/>
    <mergeCell ref="AP27:AQ27"/>
    <mergeCell ref="B26:D26"/>
    <mergeCell ref="E28:F28"/>
    <mergeCell ref="G28:H28"/>
    <mergeCell ref="I28:J28"/>
    <mergeCell ref="K28:M28"/>
    <mergeCell ref="N28:O28"/>
    <mergeCell ref="P28:Q28"/>
    <mergeCell ref="S28:T28"/>
    <mergeCell ref="AE27:AF27"/>
    <mergeCell ref="N27:O27"/>
    <mergeCell ref="P27:Q27"/>
    <mergeCell ref="S27:T27"/>
    <mergeCell ref="U27:V27"/>
    <mergeCell ref="X27:Z27"/>
    <mergeCell ref="AA27:AD27"/>
    <mergeCell ref="AK28:AM28"/>
    <mergeCell ref="AN28:AO28"/>
    <mergeCell ref="AP28:AQ28"/>
    <mergeCell ref="AS28:AT28"/>
    <mergeCell ref="AU28:AV28"/>
    <mergeCell ref="B29:D29"/>
    <mergeCell ref="E29:F29"/>
    <mergeCell ref="G29:H29"/>
    <mergeCell ref="I29:J29"/>
    <mergeCell ref="K29:M29"/>
    <mergeCell ref="U28:V28"/>
    <mergeCell ref="X28:Z28"/>
    <mergeCell ref="AA28:AD28"/>
    <mergeCell ref="AE28:AF28"/>
    <mergeCell ref="AG28:AH28"/>
    <mergeCell ref="AI28:AJ28"/>
    <mergeCell ref="AS29:AT29"/>
    <mergeCell ref="AU29:AV29"/>
    <mergeCell ref="AG29:AH29"/>
    <mergeCell ref="AI29:AJ29"/>
    <mergeCell ref="AK29:AM29"/>
    <mergeCell ref="AN29:AO29"/>
    <mergeCell ref="AP29:AQ29"/>
    <mergeCell ref="B28:D28"/>
    <mergeCell ref="E30:F30"/>
    <mergeCell ref="G30:H30"/>
    <mergeCell ref="I30:J30"/>
    <mergeCell ref="K30:M30"/>
    <mergeCell ref="N30:O30"/>
    <mergeCell ref="P30:Q30"/>
    <mergeCell ref="S30:T30"/>
    <mergeCell ref="AE29:AF29"/>
    <mergeCell ref="N29:O29"/>
    <mergeCell ref="P29:Q29"/>
    <mergeCell ref="S29:T29"/>
    <mergeCell ref="U29:V29"/>
    <mergeCell ref="X29:Z29"/>
    <mergeCell ref="AA29:AD29"/>
    <mergeCell ref="AK30:AM30"/>
    <mergeCell ref="AN30:AO30"/>
    <mergeCell ref="AP30:AQ30"/>
    <mergeCell ref="AS30:AT30"/>
    <mergeCell ref="AU30:AV30"/>
    <mergeCell ref="B31:D31"/>
    <mergeCell ref="E31:F31"/>
    <mergeCell ref="G31:H31"/>
    <mergeCell ref="I31:J31"/>
    <mergeCell ref="K31:M31"/>
    <mergeCell ref="U30:V30"/>
    <mergeCell ref="X30:Z30"/>
    <mergeCell ref="AA30:AD30"/>
    <mergeCell ref="AE30:AF30"/>
    <mergeCell ref="AG30:AH30"/>
    <mergeCell ref="AI30:AJ30"/>
    <mergeCell ref="AS31:AT31"/>
    <mergeCell ref="AU31:AV31"/>
    <mergeCell ref="AG31:AH31"/>
    <mergeCell ref="AI31:AJ31"/>
    <mergeCell ref="AK31:AM31"/>
    <mergeCell ref="AN31:AO31"/>
    <mergeCell ref="AP31:AQ31"/>
    <mergeCell ref="B30:D30"/>
    <mergeCell ref="E32:F32"/>
    <mergeCell ref="G32:H32"/>
    <mergeCell ref="I32:J32"/>
    <mergeCell ref="K32:M32"/>
    <mergeCell ref="N32:O32"/>
    <mergeCell ref="P32:Q32"/>
    <mergeCell ref="S32:T32"/>
    <mergeCell ref="AE31:AF31"/>
    <mergeCell ref="N31:O31"/>
    <mergeCell ref="P31:Q31"/>
    <mergeCell ref="S31:T31"/>
    <mergeCell ref="U31:V31"/>
    <mergeCell ref="X31:Z31"/>
    <mergeCell ref="AA31:AD31"/>
    <mergeCell ref="AK32:AM32"/>
    <mergeCell ref="AN32:AO32"/>
    <mergeCell ref="AP32:AQ32"/>
    <mergeCell ref="AS32:AT32"/>
    <mergeCell ref="AU32:AV32"/>
    <mergeCell ref="B33:D33"/>
    <mergeCell ref="H33:J33"/>
    <mergeCell ref="K33:L33"/>
    <mergeCell ref="M33:N33"/>
    <mergeCell ref="P33:Q33"/>
    <mergeCell ref="U32:V32"/>
    <mergeCell ref="X32:Z32"/>
    <mergeCell ref="AA32:AD32"/>
    <mergeCell ref="AE32:AF32"/>
    <mergeCell ref="AG32:AH32"/>
    <mergeCell ref="AI32:AJ32"/>
    <mergeCell ref="AK33:AL33"/>
    <mergeCell ref="R33:S33"/>
    <mergeCell ref="U33:W33"/>
    <mergeCell ref="AA33:AC33"/>
    <mergeCell ref="AD33:AE33"/>
    <mergeCell ref="AF33:AG33"/>
    <mergeCell ref="AI33:AJ33"/>
    <mergeCell ref="B32:D32"/>
    <mergeCell ref="AF34:AG34"/>
    <mergeCell ref="AI34:AJ34"/>
    <mergeCell ref="AK34:AL34"/>
    <mergeCell ref="B35:D35"/>
    <mergeCell ref="H35:J35"/>
    <mergeCell ref="K35:L35"/>
    <mergeCell ref="M35:N35"/>
    <mergeCell ref="P35:Q35"/>
    <mergeCell ref="R35:S35"/>
    <mergeCell ref="U35:W35"/>
    <mergeCell ref="AA35:AC35"/>
    <mergeCell ref="AD35:AE35"/>
    <mergeCell ref="AF35:AG35"/>
    <mergeCell ref="AI35:AJ35"/>
    <mergeCell ref="AK35:AL35"/>
    <mergeCell ref="B34:D34"/>
    <mergeCell ref="H34:J34"/>
    <mergeCell ref="K34:L34"/>
    <mergeCell ref="M34:N34"/>
    <mergeCell ref="P34:Q34"/>
    <mergeCell ref="R34:S34"/>
    <mergeCell ref="U34:W34"/>
    <mergeCell ref="AA34:AC34"/>
    <mergeCell ref="AD34:AE34"/>
    <mergeCell ref="B42:AV42"/>
    <mergeCell ref="AF37:AG37"/>
    <mergeCell ref="AI37:AJ37"/>
    <mergeCell ref="AK37:AL37"/>
    <mergeCell ref="A39:AV39"/>
    <mergeCell ref="B40:AV40"/>
    <mergeCell ref="B41:AV41"/>
    <mergeCell ref="AK36:AL36"/>
    <mergeCell ref="B37:D37"/>
    <mergeCell ref="H37:J37"/>
    <mergeCell ref="K37:L37"/>
    <mergeCell ref="M37:N37"/>
    <mergeCell ref="P37:Q37"/>
    <mergeCell ref="R37:S37"/>
    <mergeCell ref="U37:W37"/>
    <mergeCell ref="AA37:AC37"/>
    <mergeCell ref="AD37:AE37"/>
    <mergeCell ref="R36:S36"/>
    <mergeCell ref="U36:W36"/>
    <mergeCell ref="AA36:AC36"/>
    <mergeCell ref="AD36:AE36"/>
    <mergeCell ref="AF36:AG36"/>
    <mergeCell ref="AI36:AJ36"/>
    <mergeCell ref="B36:D36"/>
    <mergeCell ref="H36:J36"/>
    <mergeCell ref="K36:L36"/>
    <mergeCell ref="M36:N36"/>
    <mergeCell ref="P36:Q36"/>
  </mergeCells>
  <phoneticPr fontId="4"/>
  <dataValidations count="9">
    <dataValidation type="list" allowBlank="1" showInputMessage="1" showErrorMessage="1" sqref="L5:AD5" xr:uid="{53874D8E-0FA0-4D61-B5BA-0A0588A56F7F}">
      <formula1>$BD$2:$BD$23</formula1>
    </dataValidation>
    <dataValidation type="whole" allowBlank="1" showInputMessage="1" showErrorMessage="1" error="所要額が1,000円未満の場合は申請できません。" sqref="AH11:AO11" xr:uid="{C9B0B853-7583-414E-9E73-804777497277}">
      <formula1>0</formula1>
      <formula2>1E+28</formula2>
    </dataValidation>
    <dataValidation imeMode="disabled" allowBlank="1" showInputMessage="1" showErrorMessage="1" sqref="AQ5" xr:uid="{924B3C9D-642F-48FC-93E3-CFE3174DA679}"/>
    <dataValidation type="list" allowBlank="1" showInputMessage="1" showErrorMessage="1" sqref="H13 X11 K13 N13 Q13 T13 W13 Z13 AC13 AF13" xr:uid="{1A306A9C-931B-4430-B227-D91757BC4703}">
      <formula1>"○,×"</formula1>
    </dataValidation>
    <dataValidation type="list" imeMode="disabled" allowBlank="1" showInputMessage="1" showErrorMessage="1" sqref="A40:A42" xr:uid="{75B0452C-1D2C-4D24-B5B9-B559E9C6CCD6}">
      <formula1>"○,×"</formula1>
    </dataValidation>
    <dataValidation imeMode="fullAlpha" allowBlank="1" showInputMessage="1" showErrorMessage="1" sqref="Q6" xr:uid="{3A23123E-66C8-4943-BD59-72828445D726}"/>
    <dataValidation imeMode="halfKatakana" allowBlank="1" showInputMessage="1" showErrorMessage="1" sqref="L3" xr:uid="{A2106E26-059B-4FF3-8DD9-68631B0FA1C2}"/>
    <dataValidation imeMode="halfAlpha" allowBlank="1" showInputMessage="1" showErrorMessage="1" sqref="AK5 U6 AJ8 AM5 AH5 S8" xr:uid="{A69C6BED-D032-4EC8-8030-003E2FC43397}"/>
    <dataValidation type="list" allowBlank="1" showInputMessage="1" showErrorMessage="1" sqref="X44:Z45" xr:uid="{872624B5-D7F4-480A-8647-FC45A643C501}">
      <formula1>"○"</formula1>
    </dataValidation>
  </dataValidations>
  <printOptions horizontalCentered="1"/>
  <pageMargins left="0.55118110236220474" right="0.55118110236220474" top="0.94488188976377963" bottom="0.23622047244094491" header="0.51181102362204722" footer="0.35433070866141736"/>
  <pageSetup paperSize="9" scale="78" orientation="portrait" horizontalDpi="4294967294"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4"/>
  <sheetViews>
    <sheetView workbookViewId="0">
      <selection activeCell="A10" sqref="A10:M10"/>
    </sheetView>
  </sheetViews>
  <sheetFormatPr defaultRowHeight="13.5"/>
  <cols>
    <col min="1" max="8" width="5.125" style="77" customWidth="1"/>
    <col min="9" max="16384" width="9" style="77"/>
  </cols>
  <sheetData>
    <row r="1" spans="1:13">
      <c r="A1" s="77" t="s">
        <v>129</v>
      </c>
    </row>
    <row r="4" spans="1:13" ht="24" customHeight="1">
      <c r="A4" s="409" t="s">
        <v>73</v>
      </c>
      <c r="B4" s="409"/>
      <c r="C4" s="409"/>
      <c r="D4" s="409"/>
      <c r="E4" s="409"/>
      <c r="F4" s="409"/>
      <c r="G4" s="409"/>
      <c r="H4" s="409"/>
      <c r="I4" s="409"/>
      <c r="J4" s="410"/>
      <c r="K4" s="410"/>
      <c r="L4" s="410"/>
      <c r="M4" s="410"/>
    </row>
    <row r="5" spans="1:13" ht="36.75" customHeight="1"/>
    <row r="6" spans="1:13" ht="108" customHeight="1">
      <c r="A6" s="407" t="s">
        <v>161</v>
      </c>
      <c r="B6" s="407"/>
      <c r="C6" s="407"/>
      <c r="D6" s="407"/>
      <c r="E6" s="407"/>
      <c r="F6" s="407"/>
      <c r="G6" s="407"/>
      <c r="H6" s="407"/>
      <c r="I6" s="407"/>
      <c r="J6" s="408"/>
      <c r="K6" s="408"/>
      <c r="L6" s="408"/>
      <c r="M6" s="408"/>
    </row>
    <row r="8" spans="1:13" ht="48" customHeight="1">
      <c r="A8" s="407" t="s">
        <v>76</v>
      </c>
      <c r="B8" s="407"/>
      <c r="C8" s="407"/>
      <c r="D8" s="407"/>
      <c r="E8" s="407"/>
      <c r="F8" s="407"/>
      <c r="G8" s="407"/>
      <c r="H8" s="407"/>
      <c r="I8" s="407"/>
      <c r="J8" s="407"/>
      <c r="K8" s="407"/>
      <c r="L8" s="407"/>
      <c r="M8" s="407"/>
    </row>
    <row r="9" spans="1:13" ht="48" customHeight="1">
      <c r="A9" s="408" t="s">
        <v>182</v>
      </c>
      <c r="B9" s="408"/>
      <c r="C9" s="408"/>
      <c r="D9" s="408"/>
      <c r="E9" s="408"/>
      <c r="F9" s="408"/>
      <c r="G9" s="408"/>
      <c r="H9" s="408"/>
      <c r="I9" s="408"/>
      <c r="J9" s="408"/>
      <c r="K9" s="408"/>
      <c r="L9" s="408"/>
      <c r="M9" s="408"/>
    </row>
    <row r="10" spans="1:13" ht="48" customHeight="1">
      <c r="A10" s="407" t="s">
        <v>123</v>
      </c>
      <c r="B10" s="407"/>
      <c r="C10" s="407"/>
      <c r="D10" s="407"/>
      <c r="E10" s="407"/>
      <c r="F10" s="407"/>
      <c r="G10" s="407"/>
      <c r="H10" s="407"/>
      <c r="I10" s="407"/>
      <c r="J10" s="407"/>
      <c r="K10" s="407"/>
      <c r="L10" s="407"/>
      <c r="M10" s="407"/>
    </row>
    <row r="11" spans="1:13" ht="72" customHeight="1">
      <c r="A11" s="407" t="s">
        <v>155</v>
      </c>
      <c r="B11" s="407"/>
      <c r="C11" s="407"/>
      <c r="D11" s="407"/>
      <c r="E11" s="407"/>
      <c r="F11" s="407"/>
      <c r="G11" s="407"/>
      <c r="H11" s="407"/>
      <c r="I11" s="407"/>
      <c r="J11" s="407"/>
      <c r="K11" s="407"/>
      <c r="L11" s="407"/>
      <c r="M11" s="407"/>
    </row>
    <row r="17" spans="2:19" ht="21" customHeight="1">
      <c r="B17" s="83" t="s">
        <v>54</v>
      </c>
      <c r="C17" s="84"/>
      <c r="D17" s="85" t="s">
        <v>3</v>
      </c>
      <c r="E17" s="84"/>
      <c r="F17" s="85" t="s">
        <v>55</v>
      </c>
      <c r="G17" s="84"/>
      <c r="H17" s="85" t="s">
        <v>56</v>
      </c>
    </row>
    <row r="21" spans="2:19" ht="36" customHeight="1">
      <c r="F21" s="86"/>
      <c r="G21" s="87" t="s">
        <v>74</v>
      </c>
      <c r="H21" s="411"/>
      <c r="I21" s="411"/>
      <c r="J21" s="411"/>
      <c r="K21" s="411"/>
      <c r="L21" s="411"/>
      <c r="M21" s="411"/>
      <c r="N21" s="88"/>
      <c r="O21" s="88"/>
      <c r="P21" s="88"/>
      <c r="Q21" s="88"/>
      <c r="R21" s="88"/>
      <c r="S21" s="88"/>
    </row>
    <row r="22" spans="2:19" ht="36" customHeight="1">
      <c r="F22" s="86"/>
      <c r="G22" s="87" t="s">
        <v>75</v>
      </c>
      <c r="H22" s="411"/>
      <c r="I22" s="411"/>
      <c r="J22" s="411"/>
      <c r="K22" s="411"/>
      <c r="L22" s="411"/>
      <c r="M22" s="411"/>
      <c r="N22" s="88"/>
      <c r="O22" s="88"/>
      <c r="P22" s="88"/>
      <c r="Q22" s="88"/>
      <c r="R22" s="88"/>
      <c r="S22" s="88"/>
    </row>
    <row r="23" spans="2:19" ht="36" customHeight="1">
      <c r="F23" s="86"/>
      <c r="G23" s="87" t="s">
        <v>97</v>
      </c>
      <c r="H23" s="411"/>
      <c r="I23" s="412"/>
      <c r="J23" s="412"/>
      <c r="K23" s="412"/>
      <c r="L23" s="412"/>
      <c r="M23" s="412"/>
      <c r="N23" s="88"/>
      <c r="O23" s="88"/>
      <c r="P23" s="88"/>
      <c r="Q23" s="88"/>
      <c r="R23" s="88"/>
      <c r="S23" s="88"/>
    </row>
    <row r="24" spans="2:19" ht="36" customHeight="1">
      <c r="F24" s="86"/>
      <c r="G24" s="87" t="s">
        <v>96</v>
      </c>
      <c r="H24" s="411"/>
      <c r="I24" s="411"/>
      <c r="J24" s="411"/>
      <c r="K24" s="411"/>
      <c r="L24" s="411"/>
      <c r="M24" s="411"/>
      <c r="N24" s="88"/>
      <c r="O24" s="88"/>
      <c r="P24" s="88"/>
      <c r="Q24" s="88"/>
      <c r="R24" s="88"/>
      <c r="S24" s="88"/>
    </row>
  </sheetData>
  <mergeCells count="10">
    <mergeCell ref="A6:M6"/>
    <mergeCell ref="A4:M4"/>
    <mergeCell ref="H21:M21"/>
    <mergeCell ref="H22:M22"/>
    <mergeCell ref="H24:M24"/>
    <mergeCell ref="A8:M8"/>
    <mergeCell ref="A9:M9"/>
    <mergeCell ref="A10:M10"/>
    <mergeCell ref="A11:M11"/>
    <mergeCell ref="H23:M23"/>
  </mergeCells>
  <phoneticPr fontId="4"/>
  <pageMargins left="0.7" right="0.7" top="0.75" bottom="0.75" header="0.3" footer="0.3"/>
  <pageSetup paperSize="9" orientation="portrait" horizontalDpi="4294967294"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2"/>
  <sheetViews>
    <sheetView workbookViewId="0">
      <selection activeCell="T27" sqref="T27"/>
    </sheetView>
  </sheetViews>
  <sheetFormatPr defaultRowHeight="13.5"/>
  <cols>
    <col min="1" max="19" width="4.625" style="77" customWidth="1"/>
    <col min="20" max="16384" width="9" style="77"/>
  </cols>
  <sheetData>
    <row r="1" spans="1:19">
      <c r="A1" s="77" t="s">
        <v>162</v>
      </c>
    </row>
    <row r="3" spans="1:19" ht="18.75">
      <c r="A3" s="420" t="s">
        <v>52</v>
      </c>
      <c r="B3" s="408"/>
      <c r="C3" s="408"/>
      <c r="D3" s="408"/>
      <c r="E3" s="408"/>
      <c r="F3" s="408"/>
      <c r="G3" s="408"/>
      <c r="H3" s="408"/>
      <c r="I3" s="408"/>
      <c r="J3" s="408"/>
      <c r="K3" s="408"/>
      <c r="L3" s="408"/>
      <c r="M3" s="408"/>
      <c r="N3" s="408"/>
      <c r="O3" s="408"/>
      <c r="P3" s="408"/>
      <c r="Q3" s="408"/>
      <c r="R3" s="408"/>
      <c r="S3" s="408"/>
    </row>
    <row r="5" spans="1:19"/>
    <row r="8" spans="1:19" ht="17.25">
      <c r="C8" s="78"/>
      <c r="G8" s="79" t="s">
        <v>53</v>
      </c>
      <c r="H8" s="421">
        <f ca="1">総括表!X44</f>
        <v>0</v>
      </c>
      <c r="I8" s="421"/>
      <c r="J8" s="421"/>
      <c r="K8" s="421"/>
      <c r="L8" s="421"/>
      <c r="M8" s="80" t="s">
        <v>38</v>
      </c>
    </row>
    <row r="9" spans="1:19" ht="9" customHeight="1"/>
    <row r="10" spans="1:19" ht="9" customHeight="1"/>
    <row r="11" spans="1:19" ht="42" customHeight="1">
      <c r="A11" s="414" t="s">
        <v>156</v>
      </c>
      <c r="B11" s="414"/>
      <c r="C11" s="414"/>
      <c r="D11" s="414"/>
      <c r="E11" s="414"/>
      <c r="F11" s="414"/>
      <c r="G11" s="414"/>
      <c r="H11" s="414"/>
      <c r="I11" s="414"/>
      <c r="J11" s="414"/>
      <c r="K11" s="414"/>
      <c r="L11" s="414"/>
      <c r="M11" s="414"/>
      <c r="N11" s="414"/>
      <c r="O11" s="414"/>
      <c r="P11" s="414"/>
      <c r="Q11" s="414"/>
      <c r="R11" s="414"/>
      <c r="S11" s="414"/>
    </row>
    <row r="12" spans="1:19" ht="9" customHeight="1"/>
    <row r="13" spans="1:19" ht="9" customHeight="1"/>
    <row r="14" spans="1:19" ht="9" customHeight="1"/>
    <row r="15" spans="1:19" ht="18" customHeight="1">
      <c r="B15" s="81" t="s">
        <v>54</v>
      </c>
      <c r="C15" s="82"/>
      <c r="D15" s="82" t="s">
        <v>3</v>
      </c>
      <c r="E15" s="82"/>
      <c r="F15" s="82" t="s">
        <v>55</v>
      </c>
      <c r="G15" s="82"/>
      <c r="H15" s="82" t="s">
        <v>56</v>
      </c>
    </row>
    <row r="19" spans="2:19" ht="27" customHeight="1">
      <c r="H19" s="77" t="s">
        <v>22</v>
      </c>
      <c r="J19" s="413">
        <f>総括表!E14</f>
        <v>0</v>
      </c>
      <c r="K19" s="413"/>
      <c r="L19" s="413"/>
      <c r="M19" s="413"/>
      <c r="N19" s="413"/>
      <c r="O19" s="413"/>
      <c r="P19" s="413"/>
      <c r="Q19" s="413"/>
      <c r="R19" s="413"/>
      <c r="S19" s="413"/>
    </row>
    <row r="20" spans="2:19" ht="27" customHeight="1">
      <c r="H20" s="77" t="s">
        <v>57</v>
      </c>
      <c r="J20" s="413">
        <f>総括表!E12</f>
        <v>0</v>
      </c>
      <c r="K20" s="413"/>
      <c r="L20" s="413"/>
      <c r="M20" s="413"/>
      <c r="N20" s="413"/>
      <c r="O20" s="413"/>
      <c r="P20" s="413"/>
      <c r="Q20" s="413"/>
      <c r="R20" s="413"/>
      <c r="S20" s="413"/>
    </row>
    <row r="21" spans="2:19" ht="27" customHeight="1">
      <c r="H21" s="77" t="s">
        <v>58</v>
      </c>
      <c r="J21" s="413">
        <f>総括表!M15</f>
        <v>0</v>
      </c>
      <c r="K21" s="414"/>
      <c r="L21" s="414"/>
      <c r="M21" s="414"/>
      <c r="N21" s="413">
        <f>総括表!U15</f>
        <v>0</v>
      </c>
      <c r="O21" s="413"/>
      <c r="P21" s="413"/>
      <c r="Q21" s="413"/>
      <c r="R21" s="413"/>
      <c r="S21" s="413"/>
    </row>
    <row r="24" spans="2:19">
      <c r="B24" s="77" t="s">
        <v>122</v>
      </c>
      <c r="E24" s="77" t="s">
        <v>157</v>
      </c>
    </row>
    <row r="29" spans="2:19" ht="18" customHeight="1">
      <c r="H29" s="348" t="s">
        <v>59</v>
      </c>
      <c r="I29" s="300"/>
      <c r="J29" s="300"/>
      <c r="K29" s="415"/>
      <c r="L29" s="415"/>
      <c r="M29" s="415"/>
      <c r="N29" s="415"/>
      <c r="O29" s="415"/>
      <c r="P29" s="415"/>
      <c r="Q29" s="415"/>
      <c r="R29" s="416"/>
    </row>
    <row r="30" spans="2:19" ht="27" customHeight="1">
      <c r="H30" s="417" t="s">
        <v>45</v>
      </c>
      <c r="I30" s="352"/>
      <c r="J30" s="418"/>
      <c r="K30" s="419"/>
      <c r="L30" s="419"/>
      <c r="M30" s="419"/>
      <c r="N30" s="419"/>
      <c r="O30" s="419"/>
      <c r="P30" s="419"/>
      <c r="Q30" s="419"/>
      <c r="R30" s="419"/>
    </row>
    <row r="31" spans="2:19" ht="27" customHeight="1">
      <c r="H31" s="417" t="s">
        <v>98</v>
      </c>
      <c r="I31" s="352"/>
      <c r="J31" s="418"/>
      <c r="K31" s="419"/>
      <c r="L31" s="419"/>
      <c r="M31" s="419"/>
      <c r="N31" s="419"/>
      <c r="O31" s="419"/>
      <c r="P31" s="419"/>
      <c r="Q31" s="419"/>
      <c r="R31" s="419"/>
    </row>
    <row r="32" spans="2:19" ht="27" customHeight="1">
      <c r="H32" s="417" t="s">
        <v>46</v>
      </c>
      <c r="I32" s="352"/>
      <c r="J32" s="418"/>
      <c r="K32" s="419"/>
      <c r="L32" s="419"/>
      <c r="M32" s="419"/>
      <c r="N32" s="419"/>
      <c r="O32" s="419"/>
      <c r="P32" s="419"/>
      <c r="Q32" s="419"/>
      <c r="R32" s="419"/>
    </row>
    <row r="33" spans="8:18" ht="27" customHeight="1">
      <c r="H33" s="417" t="s">
        <v>99</v>
      </c>
      <c r="I33" s="352"/>
      <c r="J33" s="418"/>
      <c r="K33" s="419"/>
      <c r="L33" s="419"/>
      <c r="M33" s="419"/>
      <c r="N33" s="419"/>
      <c r="O33" s="419"/>
      <c r="P33" s="419"/>
      <c r="Q33" s="419"/>
      <c r="R33" s="419"/>
    </row>
    <row r="34" spans="8:18" ht="27" customHeight="1">
      <c r="H34" s="417" t="s">
        <v>47</v>
      </c>
      <c r="I34" s="352"/>
      <c r="J34" s="418"/>
      <c r="K34" s="419"/>
      <c r="L34" s="419"/>
      <c r="M34" s="419"/>
      <c r="N34" s="419"/>
      <c r="O34" s="419"/>
      <c r="P34" s="419"/>
      <c r="Q34" s="419"/>
      <c r="R34" s="419"/>
    </row>
    <row r="35" spans="8:18" ht="27" customHeight="1">
      <c r="H35" s="417" t="s">
        <v>48</v>
      </c>
      <c r="I35" s="352"/>
      <c r="J35" s="418"/>
      <c r="K35" s="419"/>
      <c r="L35" s="419"/>
      <c r="M35" s="419"/>
      <c r="N35" s="419"/>
      <c r="O35" s="419"/>
      <c r="P35" s="419"/>
      <c r="Q35" s="419"/>
      <c r="R35" s="419"/>
    </row>
    <row r="36" spans="8:18" ht="27" customHeight="1">
      <c r="H36" s="417" t="s">
        <v>49</v>
      </c>
      <c r="I36" s="352"/>
      <c r="J36" s="418"/>
      <c r="K36" s="419"/>
      <c r="L36" s="419"/>
      <c r="M36" s="419"/>
      <c r="N36" s="419"/>
      <c r="O36" s="419"/>
      <c r="P36" s="419"/>
      <c r="Q36" s="419"/>
      <c r="R36" s="419"/>
    </row>
    <row r="37" spans="8:18" ht="27" customHeight="1">
      <c r="H37" s="417" t="s">
        <v>50</v>
      </c>
      <c r="I37" s="352"/>
      <c r="J37" s="418"/>
      <c r="K37" s="419"/>
      <c r="L37" s="419"/>
      <c r="M37" s="419"/>
      <c r="N37" s="419"/>
      <c r="O37" s="419"/>
      <c r="P37" s="419"/>
      <c r="Q37" s="419"/>
      <c r="R37" s="419"/>
    </row>
    <row r="39" spans="8:18" ht="24" customHeight="1">
      <c r="H39" s="422" t="s">
        <v>117</v>
      </c>
      <c r="I39" s="423"/>
      <c r="J39" s="424"/>
      <c r="K39" s="428" t="s">
        <v>60</v>
      </c>
      <c r="L39" s="428"/>
      <c r="M39" s="429"/>
      <c r="N39" s="430"/>
      <c r="O39" s="430"/>
      <c r="P39" s="430"/>
      <c r="Q39" s="430"/>
      <c r="R39" s="431"/>
    </row>
    <row r="40" spans="8:18" ht="24" customHeight="1">
      <c r="H40" s="425"/>
      <c r="I40" s="426"/>
      <c r="J40" s="427"/>
      <c r="K40" s="432" t="s">
        <v>118</v>
      </c>
      <c r="L40" s="432"/>
      <c r="M40" s="429"/>
      <c r="N40" s="430"/>
      <c r="O40" s="430"/>
      <c r="P40" s="430"/>
      <c r="Q40" s="430"/>
      <c r="R40" s="431"/>
    </row>
    <row r="41" spans="8:18" ht="24" customHeight="1">
      <c r="H41" s="422" t="s">
        <v>62</v>
      </c>
      <c r="I41" s="423"/>
      <c r="J41" s="424"/>
      <c r="K41" s="428" t="s">
        <v>60</v>
      </c>
      <c r="L41" s="428"/>
      <c r="M41" s="429"/>
      <c r="N41" s="430"/>
      <c r="O41" s="430"/>
      <c r="P41" s="430"/>
      <c r="Q41" s="430"/>
      <c r="R41" s="431"/>
    </row>
    <row r="42" spans="8:18" ht="24" customHeight="1">
      <c r="H42" s="425"/>
      <c r="I42" s="426"/>
      <c r="J42" s="427"/>
      <c r="K42" s="432" t="s">
        <v>118</v>
      </c>
      <c r="L42" s="432"/>
      <c r="M42" s="429"/>
      <c r="N42" s="430"/>
      <c r="O42" s="430"/>
      <c r="P42" s="430"/>
      <c r="Q42" s="430"/>
      <c r="R42" s="431"/>
    </row>
  </sheetData>
  <mergeCells count="34">
    <mergeCell ref="H41:J42"/>
    <mergeCell ref="K41:L41"/>
    <mergeCell ref="M41:R41"/>
    <mergeCell ref="K42:L42"/>
    <mergeCell ref="M42:R42"/>
    <mergeCell ref="H39:J40"/>
    <mergeCell ref="K39:L39"/>
    <mergeCell ref="M39:R39"/>
    <mergeCell ref="K40:L40"/>
    <mergeCell ref="M40:R40"/>
    <mergeCell ref="H37:J37"/>
    <mergeCell ref="K37:R37"/>
    <mergeCell ref="K31:R31"/>
    <mergeCell ref="K33:R33"/>
    <mergeCell ref="H35:J35"/>
    <mergeCell ref="K35:R35"/>
    <mergeCell ref="H36:J36"/>
    <mergeCell ref="K36:R36"/>
    <mergeCell ref="H31:J31"/>
    <mergeCell ref="H33:J33"/>
    <mergeCell ref="H34:J34"/>
    <mergeCell ref="K34:R34"/>
    <mergeCell ref="H32:J32"/>
    <mergeCell ref="K32:R32"/>
    <mergeCell ref="A3:S3"/>
    <mergeCell ref="A11:S11"/>
    <mergeCell ref="J19:S19"/>
    <mergeCell ref="J20:S20"/>
    <mergeCell ref="H8:L8"/>
    <mergeCell ref="J21:M21"/>
    <mergeCell ref="N21:S21"/>
    <mergeCell ref="H29:R29"/>
    <mergeCell ref="H30:J30"/>
    <mergeCell ref="K30:R30"/>
  </mergeCells>
  <phoneticPr fontId="4"/>
  <dataValidations count="2">
    <dataValidation imeMode="halfKatakana" allowBlank="1" showInputMessage="1" showErrorMessage="1" sqref="K37:R37 M40 K40 K42 M42" xr:uid="{00000000-0002-0000-0600-000000000000}"/>
    <dataValidation imeMode="halfAlpha" allowBlank="1" showInputMessage="1" showErrorMessage="1" sqref="K31:R31 K33:R33 K35:R35" xr:uid="{00000000-0002-0000-0600-000001000000}"/>
  </dataValidations>
  <pageMargins left="0.70866141732283472" right="0.70866141732283472" top="0.74803149606299213" bottom="0.74803149606299213" header="0.31496062992125984" footer="0.31496062992125984"/>
  <pageSetup paperSize="9"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（はじめにお読みください）本申請書の使い方</vt:lpstr>
      <vt:lpstr>総括表</vt:lpstr>
      <vt:lpstr>申請額一覧</vt:lpstr>
      <vt:lpstr>個票1</vt:lpstr>
      <vt:lpstr>個票2</vt:lpstr>
      <vt:lpstr>誓約書</vt:lpstr>
      <vt:lpstr>請求書</vt:lpstr>
      <vt:lpstr>個票1!Print_Area</vt:lpstr>
      <vt:lpstr>個票2!Print_Area</vt:lpstr>
      <vt:lpstr>申請額一覧!Print_Area</vt:lpstr>
      <vt:lpstr>請求書!Print_Area</vt:lpstr>
      <vt:lpstr>総括表!Print_Area</vt:lpstr>
      <vt:lpstr>申請額一覧!Print_Titles</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Administrator</cp:lastModifiedBy>
  <cp:lastPrinted>2026-01-08T05:03:53Z</cp:lastPrinted>
  <dcterms:created xsi:type="dcterms:W3CDTF">2018-06-19T01:27:02Z</dcterms:created>
  <dcterms:modified xsi:type="dcterms:W3CDTF">2026-01-23T00:00:52Z</dcterms:modified>
</cp:coreProperties>
</file>